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1.xml" ContentType="application/vnd.openxmlformats-officedocument.drawing+xml"/>
  <Override PartName="/xl/tables/table5.xml" ContentType="application/vnd.openxmlformats-officedocument.spreadsheetml.table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https://nak2-my.sharepoint.com/personal/j_wagemaker_nak_nl/Documents/Desktop/"/>
    </mc:Choice>
  </mc:AlternateContent>
  <xr:revisionPtr revIDLastSave="0" documentId="8_{13CE6D07-22AF-4963-A64D-9B06E1502DC9}" xr6:coauthVersionLast="47" xr6:coauthVersionMax="47" xr10:uidLastSave="{00000000-0000-0000-0000-000000000000}"/>
  <workbookProtection workbookAlgorithmName="SHA-512" workbookHashValue="MEfEjx3Fgk9oqsLar/rSz/HEWCT7552lwvvwYahmUc+XEHdYGaGLz5uiiGoz5l6I4g5aIec2GYDYnv4kgBXMCg==" workbookSaltValue="w50AHO6XhH4KQc+pCKKuTQ==" workbookSpinCount="100000" lockStructure="1"/>
  <bookViews>
    <workbookView xWindow="-110" yWindow="-110" windowWidth="22780" windowHeight="14660" tabRatio="683" xr2:uid="{3D64571A-9080-4890-9CFA-468B316059EB}"/>
  </bookViews>
  <sheets>
    <sheet name="Blad Elisa" sheetId="14" r:id="rId1"/>
    <sheet name="hulp blad" sheetId="7" state="hidden" r:id="rId2"/>
    <sheet name="2025" sheetId="16" state="hidden" r:id="rId3"/>
  </sheets>
  <definedNames>
    <definedName name="_xlnm._FilterDatabase" localSheetId="1" hidden="1">'hulp blad'!$E$28:$G$53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7" l="1"/>
  <c r="B3" i="7"/>
  <c r="B4" i="7"/>
  <c r="B5" i="7"/>
  <c r="B6" i="7"/>
  <c r="B7" i="7"/>
  <c r="B8" i="7"/>
  <c r="B9" i="7"/>
  <c r="B10" i="7"/>
  <c r="B11" i="7"/>
  <c r="B12" i="7"/>
  <c r="B13" i="7"/>
  <c r="B14" i="7"/>
  <c r="B15" i="7"/>
  <c r="B16" i="7"/>
  <c r="B17" i="7"/>
  <c r="B18" i="7"/>
  <c r="B19" i="7"/>
  <c r="B20" i="7"/>
  <c r="B21" i="7"/>
  <c r="B22" i="7"/>
  <c r="B23" i="7"/>
  <c r="B24" i="7"/>
  <c r="B25" i="7"/>
  <c r="B26" i="7"/>
  <c r="B27" i="7"/>
  <c r="B28" i="7"/>
  <c r="B29" i="7"/>
  <c r="B30" i="7"/>
  <c r="B31" i="7"/>
  <c r="B32" i="7"/>
  <c r="B33" i="7"/>
  <c r="B34" i="7"/>
  <c r="B35" i="7"/>
  <c r="B36" i="7"/>
  <c r="B37" i="7"/>
  <c r="B38" i="7"/>
  <c r="B39" i="7"/>
  <c r="B40" i="7"/>
  <c r="B41" i="7"/>
  <c r="B42" i="7"/>
  <c r="B43" i="7"/>
  <c r="B44" i="7"/>
  <c r="B45" i="7"/>
  <c r="B46" i="7"/>
  <c r="B47" i="7"/>
  <c r="B48" i="7"/>
  <c r="B49" i="7"/>
  <c r="B50" i="7"/>
  <c r="B51" i="7"/>
  <c r="B52" i="7"/>
  <c r="B53" i="7"/>
  <c r="B54" i="7"/>
  <c r="B55" i="7"/>
  <c r="B56" i="7"/>
  <c r="B57" i="7"/>
  <c r="B58" i="7"/>
  <c r="B59" i="7"/>
  <c r="B60" i="7"/>
  <c r="B61" i="7"/>
  <c r="B62" i="7"/>
  <c r="B63" i="7"/>
  <c r="B64" i="7"/>
  <c r="B65" i="7"/>
  <c r="B66" i="7"/>
  <c r="B67" i="7"/>
  <c r="B68" i="7"/>
  <c r="B69" i="7"/>
  <c r="B70" i="7"/>
  <c r="B71" i="7"/>
  <c r="B72" i="7"/>
  <c r="B73" i="7"/>
  <c r="B74" i="7"/>
  <c r="B75" i="7"/>
  <c r="B76" i="7"/>
  <c r="B77" i="7"/>
  <c r="B78" i="7"/>
  <c r="B79" i="7"/>
  <c r="B80" i="7"/>
  <c r="B81" i="7"/>
  <c r="B82" i="7"/>
  <c r="B83" i="7"/>
  <c r="B84" i="7"/>
  <c r="B85" i="7"/>
  <c r="B86" i="7"/>
  <c r="B87" i="7"/>
  <c r="B88" i="7"/>
  <c r="B89" i="7"/>
  <c r="B90" i="7"/>
  <c r="B91" i="7"/>
  <c r="B92" i="7"/>
  <c r="B93" i="7"/>
  <c r="B94" i="7"/>
  <c r="B95" i="7"/>
  <c r="B96" i="7"/>
  <c r="B97" i="7"/>
  <c r="B98" i="7"/>
  <c r="B99" i="7"/>
  <c r="B100" i="7"/>
  <c r="B101" i="7"/>
  <c r="B102" i="7"/>
  <c r="B103" i="7"/>
  <c r="B104" i="7"/>
  <c r="B105" i="7"/>
  <c r="B106" i="7"/>
  <c r="B107" i="7"/>
  <c r="B108" i="7"/>
  <c r="B109" i="7"/>
  <c r="B110" i="7"/>
  <c r="B111" i="7"/>
  <c r="B112" i="7"/>
  <c r="B113" i="7"/>
  <c r="B114" i="7"/>
  <c r="B115" i="7"/>
  <c r="B116" i="7"/>
  <c r="B117" i="7"/>
  <c r="B118" i="7"/>
  <c r="B119" i="7"/>
  <c r="B120" i="7"/>
  <c r="B121" i="7"/>
  <c r="B122" i="7"/>
  <c r="B123" i="7"/>
  <c r="B124" i="7"/>
  <c r="B125" i="7"/>
  <c r="B126" i="7"/>
  <c r="B127" i="7"/>
  <c r="B128" i="7"/>
  <c r="B129" i="7"/>
  <c r="B130" i="7"/>
  <c r="B131" i="7"/>
  <c r="B132" i="7"/>
  <c r="B133" i="7"/>
  <c r="B134" i="7"/>
  <c r="B135" i="7"/>
  <c r="B136" i="7"/>
  <c r="B137" i="7"/>
  <c r="B138" i="7"/>
  <c r="B139" i="7"/>
  <c r="B140" i="7"/>
  <c r="B141" i="7"/>
  <c r="B142" i="7"/>
  <c r="B143" i="7"/>
  <c r="B144" i="7"/>
  <c r="B145" i="7"/>
  <c r="B146" i="7"/>
  <c r="B147" i="7"/>
  <c r="B148" i="7"/>
  <c r="B149" i="7"/>
  <c r="B150" i="7"/>
  <c r="B151" i="7"/>
  <c r="B152" i="7"/>
  <c r="B153" i="7"/>
  <c r="B154" i="7"/>
  <c r="B155" i="7"/>
  <c r="B156" i="7"/>
  <c r="B157" i="7"/>
  <c r="B158" i="7"/>
  <c r="B159" i="7"/>
  <c r="B160" i="7"/>
  <c r="B161" i="7"/>
  <c r="B162" i="7"/>
  <c r="B163" i="7"/>
  <c r="B164" i="7"/>
  <c r="B165" i="7"/>
  <c r="B166" i="7"/>
  <c r="B167" i="7"/>
  <c r="B168" i="7"/>
  <c r="B169" i="7"/>
  <c r="B170" i="7"/>
  <c r="B171" i="7"/>
  <c r="B172" i="7"/>
  <c r="B173" i="7"/>
  <c r="B174" i="7"/>
  <c r="B175" i="7"/>
  <c r="B176" i="7"/>
  <c r="B177" i="7"/>
  <c r="B178" i="7"/>
  <c r="B179" i="7"/>
  <c r="B180" i="7"/>
  <c r="B181" i="7"/>
  <c r="B182" i="7"/>
  <c r="B183" i="7"/>
  <c r="B184" i="7"/>
  <c r="B185" i="7"/>
  <c r="B186" i="7"/>
  <c r="B187" i="7"/>
  <c r="B188" i="7"/>
  <c r="B189" i="7"/>
  <c r="B190" i="7"/>
  <c r="B191" i="7"/>
  <c r="B192" i="7"/>
  <c r="B193" i="7"/>
  <c r="B194" i="7"/>
  <c r="B195" i="7"/>
  <c r="B196" i="7"/>
  <c r="B197" i="7"/>
  <c r="B198" i="7"/>
  <c r="B199" i="7"/>
  <c r="B200" i="7"/>
  <c r="B201" i="7"/>
  <c r="B202" i="7"/>
  <c r="B203" i="7"/>
  <c r="B204" i="7"/>
  <c r="B205" i="7"/>
  <c r="B206" i="7"/>
  <c r="B207" i="7"/>
  <c r="B208" i="7"/>
  <c r="B209" i="7"/>
  <c r="B210" i="7"/>
  <c r="B211" i="7"/>
  <c r="B212" i="7"/>
  <c r="B213" i="7"/>
  <c r="B214" i="7"/>
  <c r="B215" i="7"/>
  <c r="B216" i="7"/>
  <c r="B217" i="7"/>
  <c r="B218" i="7"/>
  <c r="B219" i="7"/>
  <c r="B220" i="7"/>
  <c r="B221" i="7"/>
  <c r="B222" i="7"/>
  <c r="B223" i="7"/>
  <c r="B224" i="7"/>
  <c r="B225" i="7"/>
  <c r="B226" i="7"/>
  <c r="B227" i="7"/>
  <c r="B228" i="7"/>
  <c r="B229" i="7"/>
  <c r="B230" i="7"/>
  <c r="B231" i="7"/>
  <c r="B232" i="7"/>
  <c r="B233" i="7"/>
  <c r="B234" i="7"/>
  <c r="B235" i="7"/>
  <c r="B236" i="7"/>
  <c r="B237" i="7"/>
  <c r="B238" i="7"/>
  <c r="B239" i="7"/>
  <c r="B240" i="7"/>
  <c r="B241" i="7"/>
  <c r="B242" i="7"/>
  <c r="B243" i="7"/>
  <c r="B244" i="7"/>
  <c r="B245" i="7"/>
  <c r="B246" i="7"/>
  <c r="B247" i="7"/>
  <c r="B248" i="7"/>
  <c r="B249" i="7"/>
  <c r="B250" i="7"/>
  <c r="B251" i="7"/>
  <c r="B252" i="7"/>
  <c r="B253" i="7"/>
  <c r="B254" i="7"/>
  <c r="B255" i="7"/>
  <c r="B256" i="7"/>
  <c r="B257" i="7"/>
  <c r="B258" i="7"/>
  <c r="B259" i="7"/>
  <c r="B260" i="7"/>
  <c r="B261" i="7"/>
  <c r="B262" i="7"/>
  <c r="B263" i="7"/>
  <c r="B264" i="7"/>
  <c r="B265" i="7"/>
  <c r="B266" i="7"/>
  <c r="B267" i="7"/>
  <c r="B268" i="7"/>
  <c r="B269" i="7"/>
  <c r="B270" i="7"/>
  <c r="B271" i="7"/>
  <c r="B272" i="7"/>
  <c r="B273" i="7"/>
  <c r="B274" i="7"/>
  <c r="B275" i="7"/>
  <c r="B276" i="7"/>
  <c r="B277" i="7"/>
  <c r="B278" i="7"/>
  <c r="B279" i="7"/>
  <c r="B280" i="7"/>
  <c r="B281" i="7"/>
  <c r="B282" i="7"/>
  <c r="B283" i="7"/>
  <c r="B284" i="7"/>
  <c r="B285" i="7"/>
  <c r="B286" i="7"/>
  <c r="B287" i="7"/>
  <c r="B288" i="7"/>
  <c r="B289" i="7"/>
  <c r="B290" i="7"/>
  <c r="B291" i="7"/>
  <c r="B292" i="7"/>
  <c r="B293" i="7"/>
  <c r="B294" i="7"/>
  <c r="B295" i="7"/>
  <c r="B296" i="7"/>
  <c r="B297" i="7"/>
  <c r="B298" i="7"/>
  <c r="B299" i="7"/>
  <c r="B300" i="7"/>
  <c r="B301" i="7"/>
  <c r="B302" i="7"/>
  <c r="B303" i="7"/>
  <c r="B304" i="7"/>
  <c r="B305" i="7"/>
  <c r="B306" i="7"/>
  <c r="B307" i="7"/>
  <c r="B308" i="7"/>
  <c r="B309" i="7"/>
  <c r="B310" i="7"/>
  <c r="B311" i="7"/>
  <c r="B312" i="7"/>
  <c r="B313" i="7"/>
  <c r="B314" i="7"/>
  <c r="B315" i="7"/>
  <c r="B316" i="7"/>
  <c r="B317" i="7"/>
  <c r="B318" i="7"/>
  <c r="B319" i="7"/>
  <c r="B320" i="7"/>
  <c r="B321" i="7"/>
  <c r="B322" i="7"/>
  <c r="B323" i="7"/>
  <c r="B324" i="7"/>
  <c r="B325" i="7"/>
  <c r="B326" i="7"/>
  <c r="B327" i="7"/>
  <c r="B328" i="7"/>
  <c r="B329" i="7"/>
  <c r="B330" i="7"/>
  <c r="B331" i="7"/>
  <c r="B332" i="7"/>
  <c r="B333" i="7"/>
  <c r="B334" i="7"/>
  <c r="B335" i="7"/>
  <c r="B336" i="7"/>
  <c r="B337" i="7"/>
  <c r="B338" i="7"/>
  <c r="B339" i="7"/>
  <c r="B340" i="7"/>
  <c r="B341" i="7"/>
  <c r="B342" i="7"/>
  <c r="B343" i="7"/>
  <c r="B344" i="7"/>
  <c r="B345" i="7"/>
  <c r="B346" i="7"/>
  <c r="B347" i="7"/>
  <c r="B348" i="7"/>
  <c r="B349" i="7"/>
  <c r="B350" i="7"/>
  <c r="B351" i="7"/>
  <c r="B352" i="7"/>
  <c r="B353" i="7"/>
  <c r="B354" i="7"/>
  <c r="B355" i="7"/>
  <c r="B356" i="7"/>
  <c r="B357" i="7"/>
  <c r="B358" i="7"/>
  <c r="B359" i="7"/>
  <c r="B360" i="7"/>
  <c r="B361" i="7"/>
  <c r="B362" i="7"/>
  <c r="B363" i="7"/>
  <c r="B364" i="7"/>
  <c r="B365" i="7"/>
  <c r="B366" i="7"/>
  <c r="B367" i="7"/>
  <c r="B368" i="7"/>
  <c r="B369" i="7"/>
  <c r="B370" i="7"/>
  <c r="B371" i="7"/>
  <c r="B372" i="7"/>
  <c r="B373" i="7"/>
  <c r="B374" i="7"/>
  <c r="B375" i="7"/>
  <c r="B376" i="7"/>
  <c r="B377" i="7"/>
  <c r="N9" i="14" l="1"/>
  <c r="H9" i="14" s="1"/>
  <c r="J5" i="14"/>
  <c r="O6" i="14" l="1"/>
  <c r="N11" i="14"/>
  <c r="O7" i="14" l="1"/>
  <c r="N7" i="14"/>
  <c r="N8" i="14" s="1"/>
  <c r="G5" i="14"/>
  <c r="D8" i="14" l="1"/>
  <c r="F12" i="14"/>
  <c r="F9" i="14"/>
  <c r="D10" i="14" l="1"/>
  <c r="I10" i="14" s="1"/>
  <c r="G12" i="14"/>
  <c r="I12" i="14"/>
  <c r="J12" i="14" s="1"/>
  <c r="G9" i="14"/>
  <c r="I13" i="14" l="1"/>
  <c r="J11" i="14"/>
  <c r="J13" i="1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tc={B6CF9C87-B84F-4338-9977-42CB77698AD4}</author>
    <author>tc={588DC43B-9BD5-46E3-9381-D1F089DB652A}</author>
  </authors>
  <commentList>
    <comment ref="N112" authorId="0" shapeId="0" xr:uid="{B6CF9C87-B84F-4338-9977-42CB77698AD4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max 94 reacties per monster
smv 4: max 376 blaadjes
smv 1: max 94 blaadjes
STANDAARD: 0-100 blaadjes, smv 4.</t>
      </text>
    </comment>
    <comment ref="N113" authorId="1" shapeId="0" xr:uid="{588DC43B-9BD5-46E3-9381-D1F089DB652A}">
      <text>
        <t>[Opmerkingenthread]
U kunt deze opmerkingenthread lezen in uw versie van Excel. Eventuele wijzigingen aan de thread gaan echter verloren als het bestand wordt geopend in een nieuwere versie van Excel. Meer informatie: https://go.microsoft.com/fwlink/?linkid=870924
Opmerking:
    max 94 reacties per monster
smv 4: max 376 blaadjes
smv 1: max 94 blaadjes
STANDAARD: 0-100 blaadjes, smv 4.</t>
      </text>
    </comment>
  </commentList>
</comments>
</file>

<file path=xl/sharedStrings.xml><?xml version="1.0" encoding="utf-8"?>
<sst xmlns="http://schemas.openxmlformats.org/spreadsheetml/2006/main" count="202" uniqueCount="130">
  <si>
    <r>
      <t xml:space="preserve">Door het invullen van de </t>
    </r>
    <r>
      <rPr>
        <b/>
        <i/>
        <u/>
        <sz val="11"/>
        <color theme="4"/>
        <rFont val="Arial"/>
        <family val="2"/>
        <scheme val="minor"/>
      </rPr>
      <t>groene</t>
    </r>
    <r>
      <rPr>
        <sz val="11"/>
        <color theme="1"/>
        <rFont val="Arial"/>
        <family val="2"/>
        <scheme val="minor"/>
      </rPr>
      <t xml:space="preserve"> en selecteren van de </t>
    </r>
    <r>
      <rPr>
        <b/>
        <i/>
        <u/>
        <sz val="11"/>
        <color theme="6"/>
        <rFont val="Arial"/>
        <family val="2"/>
        <scheme val="minor"/>
      </rPr>
      <t>gele</t>
    </r>
    <r>
      <rPr>
        <sz val="11"/>
        <color theme="1"/>
        <rFont val="Arial"/>
        <family val="2"/>
        <scheme val="minor"/>
      </rPr>
      <t xml:space="preserve"> velden worden de kosten van het bladonderzoek voor u berekend</t>
    </r>
  </si>
  <si>
    <t>Artikel</t>
  </si>
  <si>
    <t>Omschrijving</t>
  </si>
  <si>
    <t>Tarief per reactie</t>
  </si>
  <si>
    <t>Tarief per monster</t>
  </si>
  <si>
    <t>Totaal</t>
  </si>
  <si>
    <t>hulp bereken reactie</t>
  </si>
  <si>
    <t>hulp bereken blaadjes</t>
  </si>
  <si>
    <t>stap
↓</t>
  </si>
  <si>
    <t>NB03</t>
  </si>
  <si>
    <t>Aantal blaadjes per reactie samenvoegen?</t>
  </si>
  <si>
    <t>blad voor blad onderzoek</t>
  </si>
  <si>
    <t>← Kies</t>
  </si>
  <si>
    <t>Aantal blaadjes in monster?</t>
  </si>
  <si>
    <t xml:space="preserve">←  Vul in
</t>
  </si>
  <si>
    <t>Aantal reacties per monster</t>
  </si>
  <si>
    <t>Max. 94 reacties</t>
  </si>
  <si>
    <t>Virus(sen) in onderzoek?</t>
  </si>
  <si>
    <t>Y-A-XS-BL-M-V</t>
  </si>
  <si>
    <t>Totaal aantal reacties per monster incl. virus</t>
  </si>
  <si>
    <t>Aantal monsters?</t>
  </si>
  <si>
    <t>.</t>
  </si>
  <si>
    <t>uitleg bij stap</t>
  </si>
  <si>
    <t xml:space="preserve">4 blaadjes per reactie (standaard) </t>
  </si>
  <si>
    <t>minimaal aantal</t>
  </si>
  <si>
    <t>blad voor blad onderzoek (elk blad = 1 reactie)</t>
  </si>
  <si>
    <r>
      <t xml:space="preserve">In samenvoeging: 4 blaadjes per reactie (standaard)  →  </t>
    </r>
    <r>
      <rPr>
        <b/>
        <sz val="11"/>
        <color theme="1"/>
        <rFont val="Arial"/>
        <family val="2"/>
        <scheme val="minor"/>
      </rPr>
      <t>1-100 blaadjes (standaard)</t>
    </r>
    <r>
      <rPr>
        <sz val="11"/>
        <color theme="1"/>
        <rFont val="Arial"/>
        <family val="2"/>
        <scheme val="minor"/>
      </rPr>
      <t xml:space="preserve"> max 376 blaadjes </t>
    </r>
  </si>
  <si>
    <t>maximaal aantal</t>
  </si>
  <si>
    <t>In samenvoeging: blad voor blad onderzoek → max 94 blaadjes</t>
  </si>
  <si>
    <t>Aantal reacties per monster = aantal blaadjes : samenvoeging</t>
  </si>
  <si>
    <r>
      <t xml:space="preserve">Als er niets wordt aangegeven op label → </t>
    </r>
    <r>
      <rPr>
        <b/>
        <sz val="11"/>
        <color theme="1"/>
        <rFont val="Arial"/>
        <family val="2"/>
        <scheme val="minor"/>
      </rPr>
      <t>standaard op Y</t>
    </r>
  </si>
  <si>
    <t>Totaal aantal reacties per monster incl. virus = (aantal blaadjes x aantal virussen) : samenvoeging</t>
  </si>
  <si>
    <t xml:space="preserve"> Indien grootaanbiederskorting (&gt;500 monsters per aanvraag, wel zelfde paar dagen aanleveren)</t>
  </si>
  <si>
    <t>monstergrootte</t>
  </si>
  <si>
    <t>4blaadjes per reactie (standaard) formule afronding</t>
  </si>
  <si>
    <t>4blaadjes per reactie (standaard)</t>
  </si>
  <si>
    <t>Aantal monsters</t>
  </si>
  <si>
    <t>Aantal virus</t>
  </si>
  <si>
    <t>Artikel (Omschrijving)</t>
  </si>
  <si>
    <t>Eenheid</t>
  </si>
  <si>
    <t>Verkoopprijs</t>
  </si>
  <si>
    <t>Samenvoegen</t>
  </si>
  <si>
    <t>Aantal per reactie</t>
  </si>
  <si>
    <t>Min. blaadjes</t>
  </si>
  <si>
    <t>Max. Aantal blaadjes</t>
  </si>
  <si>
    <t>Methode (Research)</t>
  </si>
  <si>
    <t xml:space="preserve"> Indien grootaanbiederskorting (&gt;500 monsters per aanvraag, wel zelfde paar dagen aanleveren) dan </t>
  </si>
  <si>
    <t>Administratiekosten basis bladonderzoek</t>
  </si>
  <si>
    <t>AANVRAAG</t>
  </si>
  <si>
    <t>4 blaadjes per reactie (standaard)</t>
  </si>
  <si>
    <t>ELISA Y, A, XS, BL, Mt                       (of andere en combi's)</t>
  </si>
  <si>
    <r>
      <rPr>
        <sz val="11"/>
        <color theme="1"/>
        <rFont val="Calibri"/>
        <family val="2"/>
      </rPr>
      <t>≤</t>
    </r>
    <r>
      <rPr>
        <sz val="9.35"/>
        <color theme="1"/>
        <rFont val="Arial"/>
        <family val="2"/>
      </rPr>
      <t xml:space="preserve"> 500</t>
    </r>
  </si>
  <si>
    <t>NB04</t>
  </si>
  <si>
    <t>Admin.kosten bladond. grote aanbieders</t>
  </si>
  <si>
    <t>MONSTER</t>
  </si>
  <si>
    <t>&gt; 500</t>
  </si>
  <si>
    <t>NB09</t>
  </si>
  <si>
    <t>Admin.kosten monster bladonderzoek</t>
  </si>
  <si>
    <t>NB74</t>
  </si>
  <si>
    <t>Toez. labels/monsterzakken bladonderz.</t>
  </si>
  <si>
    <t>NB86</t>
  </si>
  <si>
    <t>Elisa bij 1 virus aan aardappelblad</t>
  </si>
  <si>
    <t>REA/PRM</t>
  </si>
  <si>
    <t>NB87</t>
  </si>
  <si>
    <t>Elisa bij 2 virussen aan aardappelblad</t>
  </si>
  <si>
    <t>NB88</t>
  </si>
  <si>
    <t>Elisa bij 3 virussen aan aardappelblad</t>
  </si>
  <si>
    <t>NB89</t>
  </si>
  <si>
    <t>Elisa bij 4 virussen aan aardappelblad</t>
  </si>
  <si>
    <t>NB90</t>
  </si>
  <si>
    <t>Elisa bij 5 virussen aan aardappelblad</t>
  </si>
  <si>
    <t>NB91</t>
  </si>
  <si>
    <t>Elisa bij 6 virussen aan aardappelblad</t>
  </si>
  <si>
    <t>NB93</t>
  </si>
  <si>
    <t>Elisa bij 7 virussen aan aardappelblad</t>
  </si>
  <si>
    <t>REA/PRM = reactie / parameter</t>
  </si>
  <si>
    <t xml:space="preserve">Omschrijving </t>
  </si>
  <si>
    <t>Volgorde</t>
  </si>
  <si>
    <t>Y (Standaard)</t>
  </si>
  <si>
    <t>Y-A-XS</t>
  </si>
  <si>
    <t>Y-A</t>
  </si>
  <si>
    <t>Y-XS</t>
  </si>
  <si>
    <t>Y-A-XS-BL</t>
  </si>
  <si>
    <t>XS</t>
  </si>
  <si>
    <t>Yn</t>
  </si>
  <si>
    <t>Y-BL</t>
  </si>
  <si>
    <t>Y-Yn</t>
  </si>
  <si>
    <t>Y-A-BL</t>
  </si>
  <si>
    <t>Y-X-BL</t>
  </si>
  <si>
    <t>Y-X-S</t>
  </si>
  <si>
    <t>Y-Yo</t>
  </si>
  <si>
    <t>Y-XS-BL</t>
  </si>
  <si>
    <t>M</t>
  </si>
  <si>
    <t>X</t>
  </si>
  <si>
    <t>Y-Yn-XS</t>
  </si>
  <si>
    <t>Y-Yn-Yo</t>
  </si>
  <si>
    <t>Y-A-XS-BL-M</t>
  </si>
  <si>
    <t>Y-A-XS-BL-V</t>
  </si>
  <si>
    <t>Y-A-X-S-M</t>
  </si>
  <si>
    <t>type monster</t>
  </si>
  <si>
    <t>standaard/afwijkend</t>
  </si>
  <si>
    <t>monstername nak</t>
  </si>
  <si>
    <t>blad</t>
  </si>
  <si>
    <t>afwijkend</t>
  </si>
  <si>
    <t>nee</t>
  </si>
  <si>
    <t>Artikel/omschrijving</t>
  </si>
  <si>
    <r>
      <t xml:space="preserve">externe opmerking       </t>
    </r>
    <r>
      <rPr>
        <sz val="8"/>
        <color theme="9" tint="-0.249977111117893"/>
        <rFont val="Arial"/>
        <family val="2"/>
      </rPr>
      <t xml:space="preserve">(getoonde is bij NAK-klant,    </t>
    </r>
    <r>
      <rPr>
        <sz val="8"/>
        <color rgb="FFFF0000"/>
        <rFont val="Arial"/>
        <family val="2"/>
      </rPr>
      <t xml:space="preserve">                           </t>
    </r>
    <r>
      <rPr>
        <i/>
        <sz val="8"/>
        <color rgb="FFFF0000"/>
        <rFont val="Arial"/>
        <family val="2"/>
      </rPr>
      <t>NAK Services</t>
    </r>
    <r>
      <rPr>
        <sz val="8"/>
        <color rgb="FFFF0000"/>
        <rFont val="Arial"/>
        <family val="2"/>
      </rPr>
      <t xml:space="preserve"> altijd 'handmatig')</t>
    </r>
  </si>
  <si>
    <t>merge</t>
  </si>
  <si>
    <t>spoed</t>
  </si>
  <si>
    <t>bewaren</t>
  </si>
  <si>
    <t>aanvullende info</t>
  </si>
  <si>
    <t>Virus Elisa</t>
  </si>
  <si>
    <t>NIET FACTUREREN</t>
  </si>
  <si>
    <t>1 of 4</t>
  </si>
  <si>
    <t>≤ 100</t>
  </si>
  <si>
    <t>Blauw label (=intern onderzoek). Invoeren onder 70000 en onder contacten keurmeestergegevens aanmaken</t>
  </si>
  <si>
    <t>soms handmatig, zie aanvullende info</t>
  </si>
  <si>
    <r>
      <t xml:space="preserve">Voorbedrukte labels/stickers.                                                                                                    Indien grootaanbiederskorting (&gt;500 monsters per aanvraag, wel zelfde paar dagen aanleveren) dan </t>
    </r>
    <r>
      <rPr>
        <i/>
        <sz val="10"/>
        <color theme="9" tint="-0.249977111117893"/>
        <rFont val="Arial"/>
        <family val="2"/>
      </rPr>
      <t>handmatig factureren</t>
    </r>
    <r>
      <rPr>
        <sz val="10"/>
        <rFont val="Arial"/>
        <family val="2"/>
      </rPr>
      <t xml:space="preserve">.                                                                            De 'Mt' is </t>
    </r>
    <r>
      <rPr>
        <i/>
        <sz val="10"/>
        <color theme="9" tint="-0.249977111117893"/>
        <rFont val="Arial"/>
        <family val="2"/>
      </rPr>
      <t>handmatig factureren</t>
    </r>
    <r>
      <rPr>
        <sz val="10"/>
        <rFont val="Arial"/>
        <family val="2"/>
      </rPr>
      <t xml:space="preserve">, tenzij aangevraagd als combinatie 'Y-A-XS-Mt'.                      </t>
    </r>
  </si>
  <si>
    <r>
      <t xml:space="preserve">Rood label (=blanco label klant)                                                                                    De 'Mt' is </t>
    </r>
    <r>
      <rPr>
        <i/>
        <sz val="10"/>
        <color theme="9" tint="-0.249977111117893"/>
        <rFont val="Arial"/>
        <family val="2"/>
      </rPr>
      <t>handmatig factureren,</t>
    </r>
    <r>
      <rPr>
        <sz val="10"/>
        <rFont val="Arial"/>
        <family val="2"/>
      </rPr>
      <t xml:space="preserve"> tenzij aangevraagd als combinatie 'Y-A-XS-Mt'.                                                                                                           </t>
    </r>
  </si>
  <si>
    <t xml:space="preserve"> per aanvraag </t>
  </si>
  <si>
    <t>Administratiekosten monster bladonderzoek</t>
  </si>
  <si>
    <t xml:space="preserve"> per monster </t>
  </si>
  <si>
    <t>Administratiekosten bladonderzoek grote aanbieders</t>
  </si>
  <si>
    <t>Labels/monsterzakken bladonderzoek</t>
  </si>
  <si>
    <t xml:space="preserve"> per reactie </t>
  </si>
  <si>
    <t>oud</t>
  </si>
  <si>
    <r>
      <rPr>
        <b/>
        <u/>
        <sz val="11"/>
        <color theme="1"/>
        <rFont val="Arial"/>
        <family val="2"/>
        <scheme val="minor"/>
      </rPr>
      <t>LET OP</t>
    </r>
    <r>
      <rPr>
        <sz val="11"/>
        <color theme="1"/>
        <rFont val="Arial"/>
        <family val="2"/>
        <scheme val="minor"/>
      </rPr>
      <t>: NB04 en NB09 op goede volgorde zetten, vooral bij omzetten naar het 'hulp blad'. Eerst de NB04 en dan de NB09.</t>
    </r>
  </si>
  <si>
    <t>Uit Excel tarievenlijst van Titia:</t>
  </si>
  <si>
    <t>NAK versie 2025.4.1 AV</t>
  </si>
  <si>
    <t>Virusonderzoek  BLAD via de ELISA-Methode per 1 mei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</si>
</sst>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43" formatCode="_ * #,##0.00_ ;_ * \-#,##0.00_ ;_ * &quot;-&quot;??_ ;_ @_ "/>
  </numFmts>
  <fonts count="30" x14ac:knownFonts="1">
    <font>
      <sz val="11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1"/>
      <color theme="1"/>
      <name val="Arial"/>
      <family val="2"/>
    </font>
    <font>
      <sz val="10"/>
      <color theme="1"/>
      <name val="Calibri"/>
      <family val="2"/>
    </font>
    <font>
      <b/>
      <u/>
      <sz val="11"/>
      <color theme="10"/>
      <name val="Arial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color rgb="FFFF0000"/>
      <name val="Arial"/>
      <family val="2"/>
    </font>
    <font>
      <i/>
      <sz val="8"/>
      <color rgb="FFFF0000"/>
      <name val="Arial"/>
      <family val="2"/>
    </font>
    <font>
      <sz val="8"/>
      <color theme="9" tint="-0.249977111117893"/>
      <name val="Arial"/>
      <family val="2"/>
    </font>
    <font>
      <sz val="10"/>
      <color theme="9" tint="-0.249977111117893"/>
      <name val="Arial"/>
      <family val="2"/>
    </font>
    <font>
      <i/>
      <sz val="10"/>
      <color theme="9" tint="-0.249977111117893"/>
      <name val="Arial"/>
      <family val="2"/>
    </font>
    <font>
      <sz val="11"/>
      <color theme="1"/>
      <name val="Calibri"/>
      <family val="2"/>
    </font>
    <font>
      <sz val="9.35"/>
      <color theme="1"/>
      <name val="Arial"/>
      <family val="2"/>
    </font>
    <font>
      <sz val="8"/>
      <name val="Arial"/>
      <family val="2"/>
      <scheme val="minor"/>
    </font>
    <font>
      <sz val="18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i/>
      <u/>
      <sz val="11"/>
      <color theme="4"/>
      <name val="Arial"/>
      <family val="2"/>
      <scheme val="minor"/>
    </font>
    <font>
      <b/>
      <i/>
      <u/>
      <sz val="11"/>
      <color theme="6"/>
      <name val="Arial"/>
      <family val="2"/>
      <scheme val="minor"/>
    </font>
    <font>
      <b/>
      <sz val="11"/>
      <color theme="10"/>
      <name val="Arial"/>
      <family val="2"/>
      <scheme val="minor"/>
    </font>
    <font>
      <sz val="11"/>
      <name val="Arial"/>
      <family val="2"/>
      <scheme val="minor"/>
    </font>
    <font>
      <sz val="8"/>
      <color theme="1"/>
      <name val="Arial"/>
      <family val="2"/>
      <scheme val="minor"/>
    </font>
    <font>
      <sz val="8"/>
      <color rgb="FFFF0000"/>
      <name val="Arial"/>
      <family val="2"/>
      <scheme val="minor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u/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sz val="11"/>
      <color theme="9"/>
      <name val="Arial"/>
      <family val="2"/>
      <scheme val="minor"/>
    </font>
    <font>
      <sz val="8"/>
      <color theme="9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</fills>
  <borders count="41">
    <border>
      <left/>
      <right/>
      <top/>
      <bottom/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/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/>
      <diagonal/>
    </border>
    <border>
      <left style="thin">
        <color theme="3"/>
      </left>
      <right/>
      <top/>
      <bottom/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7"/>
      </left>
      <right/>
      <top/>
      <bottom/>
      <diagonal/>
    </border>
    <border>
      <left/>
      <right style="thin">
        <color theme="7"/>
      </right>
      <top/>
      <bottom/>
      <diagonal/>
    </border>
    <border>
      <left style="thin">
        <color theme="7"/>
      </left>
      <right/>
      <top style="dotted">
        <color indexed="64"/>
      </top>
      <bottom/>
      <diagonal/>
    </border>
    <border>
      <left/>
      <right style="thin">
        <color theme="7"/>
      </right>
      <top style="dotted">
        <color indexed="64"/>
      </top>
      <bottom/>
      <diagonal/>
    </border>
    <border>
      <left style="thin">
        <color theme="7"/>
      </left>
      <right/>
      <top/>
      <bottom style="dotted">
        <color indexed="64"/>
      </bottom>
      <diagonal/>
    </border>
    <border>
      <left/>
      <right style="thin">
        <color theme="7"/>
      </right>
      <top/>
      <bottom style="dotted">
        <color indexed="64"/>
      </bottom>
      <diagonal/>
    </border>
    <border>
      <left style="thin">
        <color theme="7"/>
      </left>
      <right style="thin">
        <color theme="7"/>
      </right>
      <top/>
      <bottom/>
      <diagonal/>
    </border>
    <border>
      <left style="thin">
        <color theme="7"/>
      </left>
      <right style="thin">
        <color theme="7"/>
      </right>
      <top style="dotted">
        <color indexed="64"/>
      </top>
      <bottom/>
      <diagonal/>
    </border>
    <border>
      <left style="thin">
        <color theme="7"/>
      </left>
      <right style="thin">
        <color theme="7"/>
      </right>
      <top/>
      <bottom style="dotted">
        <color indexed="64"/>
      </bottom>
      <diagonal/>
    </border>
    <border>
      <left/>
      <right style="thin">
        <color theme="7"/>
      </right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 style="thin">
        <color theme="7"/>
      </bottom>
      <diagonal/>
    </border>
    <border>
      <left/>
      <right/>
      <top style="thin">
        <color theme="7"/>
      </top>
      <bottom/>
      <diagonal/>
    </border>
    <border>
      <left/>
      <right/>
      <top/>
      <bottom style="thin">
        <color theme="7"/>
      </bottom>
      <diagonal/>
    </border>
    <border>
      <left/>
      <right/>
      <top style="thin">
        <color theme="3"/>
      </top>
      <bottom/>
      <diagonal/>
    </border>
    <border>
      <left style="thin">
        <color theme="7"/>
      </left>
      <right style="thin">
        <color theme="3"/>
      </right>
      <top/>
      <bottom style="dotted">
        <color indexed="64"/>
      </bottom>
      <diagonal/>
    </border>
    <border>
      <left style="thin">
        <color theme="3"/>
      </left>
      <right/>
      <top style="thin">
        <color theme="7"/>
      </top>
      <bottom style="thin">
        <color theme="7"/>
      </bottom>
      <diagonal/>
    </border>
    <border>
      <left style="thin">
        <color theme="7"/>
      </left>
      <right style="thin">
        <color theme="3"/>
      </right>
      <top/>
      <bottom/>
      <diagonal/>
    </border>
    <border>
      <left style="thin">
        <color theme="3"/>
      </left>
      <right/>
      <top style="thin">
        <color theme="7"/>
      </top>
      <bottom/>
      <diagonal/>
    </border>
    <border>
      <left style="thin">
        <color theme="3"/>
      </left>
      <right/>
      <top style="thin">
        <color theme="3"/>
      </top>
      <bottom style="thin">
        <color theme="7"/>
      </bottom>
      <diagonal/>
    </border>
    <border>
      <left/>
      <right/>
      <top style="thin">
        <color theme="3"/>
      </top>
      <bottom style="thin">
        <color theme="7"/>
      </bottom>
      <diagonal/>
    </border>
    <border>
      <left/>
      <right style="thin">
        <color theme="3"/>
      </right>
      <top style="thin">
        <color theme="3"/>
      </top>
      <bottom style="thin">
        <color theme="7"/>
      </bottom>
      <diagonal/>
    </border>
    <border>
      <left/>
      <right style="thin">
        <color theme="3"/>
      </right>
      <top style="thin">
        <color theme="7"/>
      </top>
      <bottom/>
      <diagonal/>
    </border>
    <border>
      <left style="thin">
        <color theme="3"/>
      </left>
      <right/>
      <top/>
      <bottom style="thin">
        <color theme="7"/>
      </bottom>
      <diagonal/>
    </border>
    <border>
      <left/>
      <right style="thin">
        <color theme="3"/>
      </right>
      <top/>
      <bottom style="thin">
        <color theme="7"/>
      </bottom>
      <diagonal/>
    </border>
    <border>
      <left style="thin">
        <color theme="3"/>
      </left>
      <right/>
      <top style="thin">
        <color theme="7"/>
      </top>
      <bottom style="thin">
        <color theme="3"/>
      </bottom>
      <diagonal/>
    </border>
    <border>
      <left/>
      <right/>
      <top style="thin">
        <color theme="7"/>
      </top>
      <bottom style="thin">
        <color theme="3"/>
      </bottom>
      <diagonal/>
    </border>
    <border>
      <left/>
      <right style="thin">
        <color theme="3"/>
      </right>
      <top style="thin">
        <color theme="7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/>
      <diagonal/>
    </border>
    <border>
      <left/>
      <right style="thin">
        <color theme="3"/>
      </right>
      <top style="thin">
        <color theme="7"/>
      </top>
      <bottom style="thin">
        <color theme="7"/>
      </bottom>
      <diagonal/>
    </border>
    <border>
      <left/>
      <right/>
      <top/>
      <bottom style="thin">
        <color theme="3"/>
      </bottom>
      <diagonal/>
    </border>
    <border>
      <left style="thin">
        <color theme="3"/>
      </left>
      <right/>
      <top/>
      <bottom style="thin">
        <color theme="3"/>
      </bottom>
      <diagonal/>
    </border>
    <border>
      <left/>
      <right style="thin">
        <color theme="7"/>
      </right>
      <top style="thin">
        <color theme="7"/>
      </top>
      <bottom/>
      <diagonal/>
    </border>
    <border>
      <left/>
      <right style="thin">
        <color theme="7"/>
      </right>
      <top/>
      <bottom style="thin">
        <color theme="3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6" fillId="0" borderId="0"/>
  </cellStyleXfs>
  <cellXfs count="110">
    <xf numFmtId="0" fontId="0" fillId="0" borderId="0" xfId="0"/>
    <xf numFmtId="44" fontId="0" fillId="0" borderId="0" xfId="0" applyNumberFormat="1"/>
    <xf numFmtId="0" fontId="0" fillId="0" borderId="0" xfId="0" applyAlignment="1">
      <alignment vertical="top" wrapText="1"/>
    </xf>
    <xf numFmtId="0" fontId="0" fillId="2" borderId="0" xfId="0" applyFill="1" applyAlignment="1">
      <alignment horizontal="center" vertical="center" wrapText="1"/>
    </xf>
    <xf numFmtId="44" fontId="0" fillId="2" borderId="0" xfId="0" applyNumberFormat="1" applyFill="1" applyAlignment="1">
      <alignment horizontal="center" vertical="center"/>
    </xf>
    <xf numFmtId="44" fontId="0" fillId="2" borderId="1" xfId="0" applyNumberFormat="1" applyFill="1" applyBorder="1" applyAlignment="1">
      <alignment horizontal="center" vertical="center"/>
    </xf>
    <xf numFmtId="44" fontId="1" fillId="2" borderId="1" xfId="0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6" fillId="0" borderId="7" xfId="4" applyBorder="1" applyAlignment="1">
      <alignment wrapText="1"/>
    </xf>
    <xf numFmtId="0" fontId="7" fillId="0" borderId="7" xfId="4" applyFont="1" applyBorder="1" applyAlignment="1">
      <alignment wrapText="1"/>
    </xf>
    <xf numFmtId="0" fontId="7" fillId="0" borderId="7" xfId="4" applyFont="1" applyBorder="1" applyAlignment="1">
      <alignment horizontal="center" wrapText="1"/>
    </xf>
    <xf numFmtId="0" fontId="11" fillId="0" borderId="7" xfId="4" applyFont="1" applyBorder="1" applyAlignment="1">
      <alignment wrapText="1"/>
    </xf>
    <xf numFmtId="0" fontId="12" fillId="0" borderId="7" xfId="4" applyFont="1" applyBorder="1" applyAlignment="1">
      <alignment wrapText="1"/>
    </xf>
    <xf numFmtId="49" fontId="6" fillId="0" borderId="7" xfId="4" applyNumberFormat="1" applyBorder="1" applyAlignment="1">
      <alignment wrapText="1"/>
    </xf>
    <xf numFmtId="0" fontId="6" fillId="0" borderId="7" xfId="4" applyBorder="1" applyAlignment="1">
      <alignment horizontal="center" wrapText="1"/>
    </xf>
    <xf numFmtId="49" fontId="7" fillId="0" borderId="7" xfId="4" applyNumberFormat="1" applyFont="1" applyBorder="1" applyAlignment="1">
      <alignment wrapText="1"/>
    </xf>
    <xf numFmtId="0" fontId="0" fillId="0" borderId="0" xfId="0" applyAlignment="1">
      <alignment horizontal="center" vertical="top"/>
    </xf>
    <xf numFmtId="44" fontId="0" fillId="2" borderId="0" xfId="0" applyNumberFormat="1" applyFill="1" applyAlignment="1">
      <alignment horizontal="left" vertical="center"/>
    </xf>
    <xf numFmtId="0" fontId="3" fillId="0" borderId="0" xfId="0" applyFont="1"/>
    <xf numFmtId="0" fontId="0" fillId="0" borderId="0" xfId="0" pivotButton="1" applyAlignment="1">
      <alignment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left" vertical="center"/>
    </xf>
    <xf numFmtId="0" fontId="0" fillId="2" borderId="10" xfId="0" applyFill="1" applyBorder="1" applyAlignment="1">
      <alignment horizontal="center" vertical="center"/>
    </xf>
    <xf numFmtId="0" fontId="0" fillId="2" borderId="11" xfId="0" applyFill="1" applyBorder="1" applyAlignment="1">
      <alignment horizontal="left" vertical="center"/>
    </xf>
    <xf numFmtId="0" fontId="0" fillId="2" borderId="12" xfId="0" applyFill="1" applyBorder="1" applyAlignment="1">
      <alignment horizontal="center" vertical="center"/>
    </xf>
    <xf numFmtId="0" fontId="0" fillId="2" borderId="13" xfId="0" applyFill="1" applyBorder="1" applyAlignment="1">
      <alignment horizontal="left" vertical="center"/>
    </xf>
    <xf numFmtId="44" fontId="0" fillId="2" borderId="14" xfId="0" applyNumberFormat="1" applyFill="1" applyBorder="1" applyAlignment="1">
      <alignment horizontal="left" vertical="center"/>
    </xf>
    <xf numFmtId="44" fontId="0" fillId="2" borderId="15" xfId="0" applyNumberFormat="1" applyFill="1" applyBorder="1" applyAlignment="1">
      <alignment horizontal="left" vertical="center"/>
    </xf>
    <xf numFmtId="44" fontId="0" fillId="2" borderId="16" xfId="0" applyNumberFormat="1" applyFill="1" applyBorder="1" applyAlignment="1">
      <alignment horizontal="left" vertical="center"/>
    </xf>
    <xf numFmtId="44" fontId="0" fillId="2" borderId="14" xfId="0" applyNumberFormat="1" applyFill="1" applyBorder="1" applyAlignment="1">
      <alignment horizontal="center" vertical="center"/>
    </xf>
    <xf numFmtId="44" fontId="0" fillId="2" borderId="16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16" fillId="0" borderId="0" xfId="0" applyFont="1"/>
    <xf numFmtId="0" fontId="0" fillId="2" borderId="0" xfId="0" applyFill="1" applyAlignment="1">
      <alignment horizontal="center" vertical="center"/>
    </xf>
    <xf numFmtId="0" fontId="5" fillId="2" borderId="0" xfId="1" applyFont="1" applyFill="1" applyBorder="1" applyAlignment="1">
      <alignment vertical="center" wrapText="1"/>
    </xf>
    <xf numFmtId="44" fontId="6" fillId="0" borderId="0" xfId="0" applyNumberFormat="1" applyFont="1"/>
    <xf numFmtId="0" fontId="0" fillId="2" borderId="9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17" fillId="4" borderId="18" xfId="0" applyFont="1" applyFill="1" applyBorder="1" applyAlignment="1" applyProtection="1">
      <alignment horizontal="center" vertical="center" wrapText="1"/>
      <protection locked="0" hidden="1"/>
    </xf>
    <xf numFmtId="0" fontId="17" fillId="3" borderId="18" xfId="0" applyFont="1" applyFill="1" applyBorder="1" applyAlignment="1" applyProtection="1">
      <alignment horizontal="center" vertical="center"/>
      <protection locked="0" hidden="1"/>
    </xf>
    <xf numFmtId="1" fontId="17" fillId="2" borderId="18" xfId="0" applyNumberFormat="1" applyFont="1" applyFill="1" applyBorder="1" applyAlignment="1">
      <alignment horizontal="center" vertical="center"/>
    </xf>
    <xf numFmtId="0" fontId="17" fillId="4" borderId="18" xfId="0" applyFont="1" applyFill="1" applyBorder="1" applyAlignment="1" applyProtection="1">
      <alignment horizontal="center" vertical="center"/>
      <protection locked="0" hidden="1"/>
    </xf>
    <xf numFmtId="1" fontId="17" fillId="2" borderId="3" xfId="0" applyNumberFormat="1" applyFont="1" applyFill="1" applyBorder="1" applyAlignment="1">
      <alignment horizontal="center" vertical="center"/>
    </xf>
    <xf numFmtId="0" fontId="0" fillId="2" borderId="3" xfId="0" applyFill="1" applyBorder="1" applyAlignment="1">
      <alignment horizontal="left" vertical="center" wrapText="1"/>
    </xf>
    <xf numFmtId="44" fontId="0" fillId="2" borderId="22" xfId="0" applyNumberFormat="1" applyFill="1" applyBorder="1" applyAlignment="1">
      <alignment horizontal="center" vertical="center"/>
    </xf>
    <xf numFmtId="0" fontId="0" fillId="2" borderId="23" xfId="0" applyFill="1" applyBorder="1" applyAlignment="1">
      <alignment horizontal="center" vertical="center" wrapText="1"/>
    </xf>
    <xf numFmtId="44" fontId="0" fillId="2" borderId="24" xfId="0" applyNumberFormat="1" applyFill="1" applyBorder="1" applyAlignment="1">
      <alignment horizontal="center" vertical="center"/>
    </xf>
    <xf numFmtId="0" fontId="0" fillId="2" borderId="6" xfId="0" applyFill="1" applyBorder="1" applyAlignment="1">
      <alignment horizontal="left" vertical="center" wrapText="1"/>
    </xf>
    <xf numFmtId="44" fontId="0" fillId="2" borderId="1" xfId="0" applyNumberForma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4" borderId="17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2" borderId="32" xfId="0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right" vertical="center"/>
    </xf>
    <xf numFmtId="0" fontId="0" fillId="2" borderId="5" xfId="0" applyFill="1" applyBorder="1" applyAlignment="1">
      <alignment horizontal="center" vertical="center" wrapText="1"/>
    </xf>
    <xf numFmtId="0" fontId="0" fillId="2" borderId="0" xfId="0" applyFill="1" applyAlignment="1">
      <alignment horizontal="left" vertical="center" wrapText="1"/>
    </xf>
    <xf numFmtId="44" fontId="1" fillId="2" borderId="6" xfId="0" applyNumberFormat="1" applyFont="1" applyFill="1" applyBorder="1" applyAlignment="1">
      <alignment vertical="center" wrapText="1"/>
    </xf>
    <xf numFmtId="0" fontId="21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 wrapText="1"/>
    </xf>
    <xf numFmtId="0" fontId="22" fillId="0" borderId="0" xfId="0" applyFont="1"/>
    <xf numFmtId="0" fontId="22" fillId="0" borderId="0" xfId="0" applyFont="1" applyAlignment="1">
      <alignment horizontal="center"/>
    </xf>
    <xf numFmtId="0" fontId="23" fillId="0" borderId="0" xfId="0" applyFont="1" applyAlignment="1">
      <alignment vertical="top"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3" fillId="0" borderId="0" xfId="0" applyFont="1" applyAlignment="1">
      <alignment vertical="top"/>
    </xf>
    <xf numFmtId="0" fontId="23" fillId="0" borderId="0" xfId="0" applyFont="1" applyAlignment="1">
      <alignment horizontal="center" vertical="top"/>
    </xf>
    <xf numFmtId="0" fontId="0" fillId="2" borderId="18" xfId="0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 wrapText="1"/>
    </xf>
    <xf numFmtId="0" fontId="2" fillId="0" borderId="0" xfId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 wrapText="1"/>
    </xf>
    <xf numFmtId="0" fontId="24" fillId="0" borderId="0" xfId="0" applyFont="1" applyAlignment="1">
      <alignment vertical="center" wrapText="1"/>
    </xf>
    <xf numFmtId="0" fontId="7" fillId="0" borderId="0" xfId="4" applyFont="1" applyAlignment="1">
      <alignment wrapText="1"/>
    </xf>
    <xf numFmtId="0" fontId="27" fillId="0" borderId="0" xfId="0" applyFont="1"/>
    <xf numFmtId="0" fontId="28" fillId="2" borderId="0" xfId="0" applyFont="1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0" fontId="28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center" vertical="center" wrapText="1"/>
    </xf>
    <xf numFmtId="0" fontId="29" fillId="2" borderId="0" xfId="0" applyFont="1" applyFill="1" applyAlignment="1">
      <alignment horizontal="left" vertical="center"/>
    </xf>
    <xf numFmtId="0" fontId="5" fillId="2" borderId="4" xfId="1" applyFont="1" applyFill="1" applyBorder="1" applyAlignment="1">
      <alignment horizontal="center" vertical="center" wrapText="1"/>
    </xf>
    <xf numFmtId="0" fontId="5" fillId="2" borderId="21" xfId="1" applyFont="1" applyFill="1" applyBorder="1" applyAlignment="1">
      <alignment horizontal="center" vertical="center" wrapText="1"/>
    </xf>
    <xf numFmtId="0" fontId="5" fillId="2" borderId="35" xfId="1" applyFont="1" applyFill="1" applyBorder="1" applyAlignment="1">
      <alignment horizontal="center" vertical="center" wrapText="1"/>
    </xf>
    <xf numFmtId="0" fontId="0" fillId="3" borderId="39" xfId="0" applyFill="1" applyBorder="1" applyAlignment="1">
      <alignment horizontal="center" vertical="center" wrapText="1"/>
    </xf>
    <xf numFmtId="0" fontId="0" fillId="3" borderId="40" xfId="0" applyFill="1" applyBorder="1" applyAlignment="1">
      <alignment horizontal="center" vertical="center" wrapText="1"/>
    </xf>
    <xf numFmtId="0" fontId="0" fillId="2" borderId="4" xfId="0" applyFill="1" applyBorder="1" applyAlignment="1">
      <alignment horizontal="center" vertical="center" wrapText="1"/>
    </xf>
    <xf numFmtId="0" fontId="0" fillId="2" borderId="38" xfId="0" applyFill="1" applyBorder="1" applyAlignment="1">
      <alignment horizontal="center" vertical="center" wrapText="1"/>
    </xf>
    <xf numFmtId="0" fontId="0" fillId="2" borderId="21" xfId="0" applyFill="1" applyBorder="1" applyAlignment="1">
      <alignment horizontal="left" vertical="center" wrapText="1"/>
    </xf>
    <xf numFmtId="0" fontId="0" fillId="2" borderId="37" xfId="0" applyFill="1" applyBorder="1" applyAlignment="1">
      <alignment horizontal="left" vertical="center" wrapText="1"/>
    </xf>
    <xf numFmtId="0" fontId="17" fillId="3" borderId="21" xfId="0" applyFont="1" applyFill="1" applyBorder="1" applyAlignment="1" applyProtection="1">
      <alignment horizontal="center" vertical="center"/>
      <protection locked="0" hidden="1"/>
    </xf>
    <xf numFmtId="0" fontId="17" fillId="3" borderId="37" xfId="0" applyFont="1" applyFill="1" applyBorder="1" applyAlignment="1" applyProtection="1">
      <alignment horizontal="center" vertical="center"/>
      <protection locked="0" hidden="1"/>
    </xf>
    <xf numFmtId="0" fontId="0" fillId="2" borderId="18" xfId="0" applyFill="1" applyBorder="1" applyAlignment="1">
      <alignment horizontal="left" vertical="center" wrapText="1"/>
    </xf>
    <xf numFmtId="0" fontId="0" fillId="2" borderId="36" xfId="0" applyFill="1" applyBorder="1" applyAlignment="1">
      <alignment horizontal="left" vertical="center" wrapText="1"/>
    </xf>
    <xf numFmtId="0" fontId="0" fillId="2" borderId="33" xfId="0" applyFill="1" applyBorder="1" applyAlignment="1">
      <alignment horizontal="left" vertical="center" wrapText="1"/>
    </xf>
    <xf numFmtId="0" fontId="0" fillId="2" borderId="34" xfId="0" applyFill="1" applyBorder="1" applyAlignment="1">
      <alignment horizontal="left" vertical="center" wrapText="1"/>
    </xf>
    <xf numFmtId="44" fontId="1" fillId="2" borderId="2" xfId="0" applyNumberFormat="1" applyFont="1" applyFill="1" applyBorder="1" applyAlignment="1">
      <alignment horizontal="center" vertical="center" wrapText="1"/>
    </xf>
    <xf numFmtId="44" fontId="1" fillId="2" borderId="3" xfId="0" applyNumberFormat="1" applyFont="1" applyFill="1" applyBorder="1" applyAlignment="1">
      <alignment horizontal="center" vertical="center" wrapText="1"/>
    </xf>
    <xf numFmtId="0" fontId="20" fillId="2" borderId="26" xfId="1" applyFont="1" applyFill="1" applyBorder="1" applyAlignment="1">
      <alignment horizontal="left" vertical="center" wrapText="1"/>
    </xf>
    <xf numFmtId="0" fontId="20" fillId="2" borderId="27" xfId="1" applyFont="1" applyFill="1" applyBorder="1" applyAlignment="1">
      <alignment horizontal="left" vertical="center" wrapText="1"/>
    </xf>
    <xf numFmtId="0" fontId="20" fillId="2" borderId="28" xfId="1" applyFont="1" applyFill="1" applyBorder="1" applyAlignment="1">
      <alignment horizontal="left" vertical="center" wrapText="1"/>
    </xf>
    <xf numFmtId="0" fontId="0" fillId="2" borderId="25" xfId="0" applyFill="1" applyBorder="1" applyAlignment="1">
      <alignment horizontal="center" vertical="center" wrapText="1"/>
    </xf>
    <xf numFmtId="0" fontId="0" fillId="2" borderId="30" xfId="0" applyFill="1" applyBorder="1" applyAlignment="1">
      <alignment horizontal="center" vertical="center" wrapText="1"/>
    </xf>
    <xf numFmtId="0" fontId="0" fillId="2" borderId="19" xfId="0" applyFill="1" applyBorder="1" applyAlignment="1">
      <alignment horizontal="left" vertical="center" wrapText="1"/>
    </xf>
    <xf numFmtId="0" fontId="0" fillId="2" borderId="29" xfId="0" applyFill="1" applyBorder="1" applyAlignment="1">
      <alignment horizontal="left" vertical="center" wrapText="1"/>
    </xf>
    <xf numFmtId="0" fontId="0" fillId="2" borderId="20" xfId="0" applyFill="1" applyBorder="1" applyAlignment="1">
      <alignment horizontal="left" vertical="center" wrapText="1"/>
    </xf>
    <xf numFmtId="0" fontId="0" fillId="2" borderId="31" xfId="0" applyFill="1" applyBorder="1" applyAlignment="1">
      <alignment horizontal="left" vertical="center" wrapText="1"/>
    </xf>
  </cellXfs>
  <cellStyles count="5">
    <cellStyle name="Hyperlink" xfId="1" builtinId="8"/>
    <cellStyle name="Komma 2" xfId="3" xr:uid="{AB2FC098-858C-4DD8-BF92-E14798DA63C4}"/>
    <cellStyle name="Standaard" xfId="0" builtinId="0"/>
    <cellStyle name="Standaard 2" xfId="2" xr:uid="{2DF8FBF1-6B8C-4590-B91F-89E2D05AF0F2}"/>
    <cellStyle name="Standaard 3" xfId="4" xr:uid="{E81E5620-E216-4793-8AEE-58AA34AE1421}"/>
  </cellStyles>
  <dxfs count="2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rgb="FF000000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general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family val="2"/>
        <scheme val="none"/>
      </font>
      <alignment horizontal="general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Arial"/>
        <family val="2"/>
        <scheme val="minor"/>
      </font>
      <alignment horizont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Arial"/>
        <family val="2"/>
        <scheme val="minor"/>
      </font>
      <numFmt numFmtId="0" formatCode="General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8"/>
        <color rgb="FFFF000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rgb="FFFF0000"/>
        <name val="Arial"/>
        <family val="2"/>
        <scheme val="minor"/>
      </font>
    </dxf>
    <dxf>
      <font>
        <strike val="0"/>
        <outline val="0"/>
        <shadow val="0"/>
        <u val="none"/>
        <vertAlign val="baseline"/>
        <sz val="8"/>
        <color rgb="FFFF0000"/>
        <name val="Arial"/>
        <family val="2"/>
        <scheme val="minor"/>
      </font>
      <alignment vertical="top" textRotation="0" wrapText="1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general" vertical="top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8"/>
        <color theme="1"/>
        <name val="Arial"/>
        <family val="2"/>
        <scheme val="minor"/>
      </font>
    </dxf>
    <dxf>
      <numFmt numFmtId="34" formatCode="_ &quot;€&quot;\ * #,##0.00_ ;_ &quot;€&quot;\ * \-#,##0.00_ ;_ &quot;€&quot;\ * &quot;-&quot;??_ ;_ @_ "/>
    </dxf>
    <dxf>
      <alignment horizontal="center" vertical="bottom" textRotation="0" wrapText="0" indent="0" justifyLastLine="0" shrinkToFit="0" readingOrder="0"/>
    </dxf>
    <dxf>
      <alignment wrapText="1"/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2.xml"/><Relationship Id="rId5" Type="http://schemas.openxmlformats.org/officeDocument/2006/relationships/theme" Target="theme/theme1.xml"/><Relationship Id="rId10" Type="http://schemas.openxmlformats.org/officeDocument/2006/relationships/customXml" Target="../customXml/item1.xml"/><Relationship Id="rId4" Type="http://schemas.openxmlformats.org/officeDocument/2006/relationships/pivotCacheDefinition" Target="pivotCache/pivotCacheDefinition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228600</xdr:colOff>
      <xdr:row>23</xdr:row>
      <xdr:rowOff>69171</xdr:rowOff>
    </xdr:from>
    <xdr:to>
      <xdr:col>8</xdr:col>
      <xdr:colOff>668161</xdr:colOff>
      <xdr:row>31</xdr:row>
      <xdr:rowOff>152665</xdr:rowOff>
    </xdr:to>
    <xdr:pic>
      <xdr:nvPicPr>
        <xdr:cNvPr id="2" name="Afbeelding 1">
          <a:extLst>
            <a:ext uri="{FF2B5EF4-FFF2-40B4-BE49-F238E27FC236}">
              <a16:creationId xmlns:a16="http://schemas.microsoft.com/office/drawing/2014/main" id="{ED5CD04B-73FF-4828-92C6-DBA7722C1E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4400" y="4241121"/>
          <a:ext cx="8164336" cy="1531294"/>
        </a:xfrm>
        <a:prstGeom prst="rect">
          <a:avLst/>
        </a:prstGeom>
      </xdr:spPr>
    </xdr:pic>
    <xdr:clientData/>
  </xdr:twoCellAnchor>
  <xdr:twoCellAnchor editAs="oneCell">
    <xdr:from>
      <xdr:col>1</xdr:col>
      <xdr:colOff>295275</xdr:colOff>
      <xdr:row>17</xdr:row>
      <xdr:rowOff>44928</xdr:rowOff>
    </xdr:from>
    <xdr:to>
      <xdr:col>9</xdr:col>
      <xdr:colOff>66675</xdr:colOff>
      <xdr:row>22</xdr:row>
      <xdr:rowOff>114467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E2577683-23F8-411A-A065-854C21B6D7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81075" y="3131028"/>
          <a:ext cx="8181975" cy="974414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Aaltsje de Vries" id="{10F62FB2-DA3B-4567-81B4-01775965C9AA}" userId="S::a.devries@nak.nl::dc7c9add-f14e-4f0d-9fa7-a10b8a724b24" providerId="AD"/>
</personList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invalid="1" refreshedBy="Aaltsje de Vries" refreshedDate="43901.732167476854" createdVersion="6" refreshedVersion="6" minRefreshableVersion="3" recordCount="25" xr:uid="{1A1C7A47-567D-4C81-9FC2-27EDF12C539C}">
  <cacheSource type="worksheet">
    <worksheetSource name="Tabel9"/>
  </cacheSource>
  <cacheFields count="5">
    <cacheField name="Omschrijving " numFmtId="0">
      <sharedItems/>
    </cacheField>
    <cacheField name="Aantal virus" numFmtId="0">
      <sharedItems containsSemiMixedTypes="0" containsString="0" containsNumber="1" containsInteger="1" minValue="1" maxValue="7" count="7">
        <n v="3"/>
        <n v="1"/>
        <n v="2"/>
        <n v="4"/>
        <n v="5"/>
        <n v="6"/>
        <n v="7"/>
      </sharedItems>
    </cacheField>
    <cacheField name="Volgorde" numFmtId="0">
      <sharedItems containsSemiMixedTypes="0" containsString="0" containsNumber="1" containsInteger="1" minValue="1" maxValue="13"/>
    </cacheField>
    <cacheField name="Kolom1" numFmtId="1">
      <sharedItems containsNonDate="0" containsString="0" containsBlank="1"/>
    </cacheField>
    <cacheField name="Kolom2" numFmtId="1">
      <sharedItems containsNonDate="0" containsString="0"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EF98516-5CD2-4C96-B24C-A6A9A16365CA}" name="Draaitabel1" cacheId="0" applyNumberFormats="0" applyBorderFormats="0" applyFontFormats="0" applyPatternFormats="0" applyAlignmentFormats="0" applyWidthHeightFormats="1" dataCaption="Waarden" updatedVersion="6" minRefreshableVersion="3" useAutoFormatting="1" rowGrandTotals="0" colGrandTotals="0" itemPrintTitles="1" createdVersion="6" indent="0" compact="0" compactData="0" multipleFieldFilters="0">
  <location ref="L28:L35" firstHeaderRow="1" firstDataRow="1" firstDataCol="1"/>
  <pivotFields count="5">
    <pivotField compact="0" outline="0" showAll="0" defaultSubtotal="0"/>
    <pivotField axis="axisRow" compact="0" outline="0" showAll="0" defaultSubtotal="0">
      <items count="7">
        <item x="1"/>
        <item x="2"/>
        <item x="0"/>
        <item x="3"/>
        <item x="4"/>
        <item x="5"/>
        <item x="6"/>
      </items>
    </pivotField>
    <pivotField compact="0" outline="0" showAll="0" defaultSubtotal="0"/>
    <pivotField compact="0" outline="0" subtotalTop="0" showAll="0" defaultSubtotal="0"/>
    <pivotField compact="0" outline="0" subtotalTop="0" showAll="0" defaultSubtotal="0"/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>
      <x v="6"/>
    </i>
  </rowItems>
  <colItems count="1">
    <i/>
  </colItems>
  <formats count="1">
    <format dxfId="19">
      <pivotArea field="1" type="button" dataOnly="0" labelOnly="1" outline="0" axis="axisRow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C0F54B0-B896-4C46-BD37-E1C5838D0150}" name="Tabel5" displayName="Tabel5" ref="E1:J12" totalsRowShown="0">
  <autoFilter ref="E1:J12" xr:uid="{A20101FE-2EBC-419E-8FF4-68A84CE8139C}"/>
  <tableColumns count="6">
    <tableColumn id="6" xr3:uid="{7849C2EF-33D7-4176-8A2B-04F3DCFDF344}" name="Aantal virus" dataDxfId="18"/>
    <tableColumn id="1" xr3:uid="{2416D388-D385-4B72-973F-799EE118A3D4}" name="Artikel"/>
    <tableColumn id="2" xr3:uid="{C947DE35-5F37-4904-9BF1-0216BBCC4A17}" name="Artikel (Omschrijving)"/>
    <tableColumn id="3" xr3:uid="{304B0381-E202-4AC2-8A4A-A3761016AB9B}" name="Eenheid"/>
    <tableColumn id="4" xr3:uid="{E3773121-0497-441F-B1D8-3470B1D6C2BD}" name="Verkoopprijs" dataDxfId="17"/>
    <tableColumn id="5" xr3:uid="{7B51C911-EF2E-4C3D-91FE-F28B56A568F0}" name="oud"/>
  </tableColumns>
  <tableStyleInfo name="TableStyleMedium5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1A6FF900-5D05-4768-B625-111B793F34E2}" name="Tabel6" displayName="Tabel6" ref="M1:P3" totalsRowShown="0">
  <autoFilter ref="M1:P3" xr:uid="{8CE97912-B9FF-44C8-9A8A-C579CD18F89C}"/>
  <tableColumns count="4">
    <tableColumn id="1" xr3:uid="{B1ADC4A3-9651-42C7-88D4-D64BD91FDAFC}" name="Samenvoegen" dataDxfId="16"/>
    <tableColumn id="2" xr3:uid="{EE398713-49E0-44CC-9A66-ED48233C62E4}" name="Aantal per reactie"/>
    <tableColumn id="4" xr3:uid="{0C4B9635-DA45-49E0-B3C5-BC5CA7AB3014}" name="Min. blaadjes"/>
    <tableColumn id="3" xr3:uid="{145E52C4-C43F-414D-BBEF-3EEEDA8AD93B}" name="Max. Aantal blaadjes"/>
  </tableColumns>
  <tableStyleInfo name="TableStyleMedium5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2274C2C7-7238-4F35-AC1B-93B0832A70A7}" name="Tabel9" displayName="Tabel9" ref="G28:I50" totalsRowShown="0" headerRowDxfId="15">
  <autoFilter ref="G28:I50" xr:uid="{57498996-B983-4760-9737-4EC216B2F5F2}"/>
  <sortState xmlns:xlrd2="http://schemas.microsoft.com/office/spreadsheetml/2017/richdata2" ref="G29:I50">
    <sortCondition ref="I28:I50"/>
  </sortState>
  <tableColumns count="3">
    <tableColumn id="2" xr3:uid="{9573AB90-AFDE-4572-AF7B-C6A01724D9D9}" name="Omschrijving " dataDxfId="14"/>
    <tableColumn id="10" xr3:uid="{C0853603-D5E4-4E18-893B-EC83CF490993}" name="Aantal virus"/>
    <tableColumn id="11" xr3:uid="{70A68F47-7D0E-457E-8151-C63C62B7A852}" name="Volgorde"/>
  </tableColumns>
  <tableStyleInfo name="TableStyleMedium5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F8A2A61F-E755-402E-9104-F10C5EC38BF9}" name="Tabel7" displayName="Tabel7" ref="A1:C377" totalsRowShown="0" headerRowDxfId="13" dataDxfId="12">
  <tableColumns count="3">
    <tableColumn id="1" xr3:uid="{6685D476-8AA5-4A0F-BC1E-33B185883759}" name="monstergrootte" dataDxfId="11"/>
    <tableColumn id="3" xr3:uid="{7CE6E30B-8CE9-4960-9D92-D33E606F13CA}" name="4blaadjes per reactie (standaard) formule afronding" dataDxfId="10">
      <calculatedColumnFormula>CEILING(A2,4)</calculatedColumnFormula>
    </tableColumn>
    <tableColumn id="4" xr3:uid="{8F2F1E15-0546-410A-AB09-77DEB4FD7BE1}" name="4blaadjes per reactie (standaard)" dataDxfId="9"/>
  </tableColumns>
  <tableStyleInfo name="TableStyleMedium5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423828B8-B955-495D-B597-BED314418847}" name="Tabel11124" displayName="Tabel11124" ref="D2:G13" totalsRowShown="0">
  <autoFilter ref="D2:G13" xr:uid="{423828B8-B955-495D-B597-BED314418847}"/>
  <tableColumns count="4">
    <tableColumn id="1" xr3:uid="{6D04BA48-661E-43EE-8E7B-0FAD2F8745BE}" name="Artikel" dataDxfId="8"/>
    <tableColumn id="2" xr3:uid="{D2152201-187E-45DD-BFD3-85A88C679951}" name="Artikel (Omschrijving)" dataDxfId="7"/>
    <tableColumn id="3" xr3:uid="{3265261E-44CD-4D4B-96A7-3548BDD07B6A}" name="Verkoopprijs" dataDxfId="6"/>
    <tableColumn id="4" xr3:uid="{D11B4708-DACE-4C18-A42D-02CFC307B646}" name="Eenheid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NAK huisstijl">
  <a:themeElements>
    <a:clrScheme name="nak huisstijl">
      <a:dk1>
        <a:srgbClr val="000000"/>
      </a:dk1>
      <a:lt1>
        <a:srgbClr val="E0ECF7"/>
      </a:lt1>
      <a:dk2>
        <a:srgbClr val="195E9E"/>
      </a:dk2>
      <a:lt2>
        <a:srgbClr val="E0ECF7"/>
      </a:lt2>
      <a:accent1>
        <a:srgbClr val="77B800"/>
      </a:accent1>
      <a:accent2>
        <a:srgbClr val="AACAE6"/>
      </a:accent2>
      <a:accent3>
        <a:srgbClr val="FFC000"/>
      </a:accent3>
      <a:accent4>
        <a:srgbClr val="195E9E"/>
      </a:accent4>
      <a:accent5>
        <a:srgbClr val="707173"/>
      </a:accent5>
      <a:accent6>
        <a:srgbClr val="E0ECF7"/>
      </a:accent6>
      <a:hlink>
        <a:srgbClr val="195E9E"/>
      </a:hlink>
      <a:folHlink>
        <a:srgbClr val="77B800"/>
      </a:folHlink>
    </a:clrScheme>
    <a:fontScheme name="Kantoor - klassiek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N112" dT="2020-03-10T13:37:51.48" personId="{10F62FB2-DA3B-4567-81B4-01775965C9AA}" id="{B6CF9C87-B84F-4338-9977-42CB77698AD4}">
    <text>max 94 reacties per monster
smv 4: max 376 blaadjes
smv 1: max 94 blaadjes
STANDAARD: 0-100 blaadjes, smv 4.</text>
  </threadedComment>
  <threadedComment ref="N113" dT="2020-03-10T13:38:50.51" personId="{10F62FB2-DA3B-4567-81B4-01775965C9AA}" id="{588DC43B-9BD5-46E3-9381-D1F089DB652A}">
    <text>max 94 reacties per monster
smv 4: max 376 blaadjes
smv 1: max 94 blaadjes
STANDAARD: 0-100 blaadjes, smv 4.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mments" Target="../comments1.xml"/><Relationship Id="rId3" Type="http://schemas.openxmlformats.org/officeDocument/2006/relationships/vmlDrawing" Target="../drawings/vmlDrawing1.vml"/><Relationship Id="rId7" Type="http://schemas.openxmlformats.org/officeDocument/2006/relationships/table" Target="../tables/table4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Relationship Id="rId9" Type="http://schemas.microsoft.com/office/2017/10/relationships/threadedComment" Target="../threadedComments/threadedComment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B23C5F-CA60-480C-BE6F-5A615E40857E}">
  <sheetPr>
    <pageSetUpPr fitToPage="1"/>
  </sheetPr>
  <dimension ref="B2:AD23"/>
  <sheetViews>
    <sheetView tabSelected="1" zoomScale="85" zoomScaleNormal="85" workbookViewId="0">
      <selection activeCell="D11" sqref="D11:D12"/>
    </sheetView>
  </sheetViews>
  <sheetFormatPr defaultColWidth="9" defaultRowHeight="14.25" x14ac:dyDescent="0.2"/>
  <cols>
    <col min="1" max="1" width="2.5" style="36" customWidth="1"/>
    <col min="2" max="2" width="4.375" style="36" bestFit="1" customWidth="1"/>
    <col min="3" max="3" width="26.125" style="59" customWidth="1"/>
    <col min="4" max="4" width="23.625" style="36" bestFit="1" customWidth="1"/>
    <col min="5" max="5" width="8" style="36" bestFit="1" customWidth="1"/>
    <col min="6" max="6" width="5.75" style="36" bestFit="1" customWidth="1"/>
    <col min="7" max="7" width="34.75" style="7" customWidth="1"/>
    <col min="8" max="8" width="9.625" style="20" customWidth="1"/>
    <col min="9" max="9" width="9.625" style="4" customWidth="1"/>
    <col min="10" max="10" width="14" style="4" bestFit="1" customWidth="1"/>
    <col min="11" max="11" width="1.375" style="61" bestFit="1" customWidth="1"/>
    <col min="12" max="12" width="9" style="79"/>
    <col min="13" max="16" width="9" style="80"/>
    <col min="17" max="17" width="9" style="80" customWidth="1"/>
    <col min="18" max="20" width="9" style="79"/>
    <col min="21" max="30" width="9" style="61"/>
    <col min="31" max="16384" width="9" style="36"/>
  </cols>
  <sheetData>
    <row r="2" spans="2:30" x14ac:dyDescent="0.2">
      <c r="B2" s="56" t="s">
        <v>0</v>
      </c>
      <c r="C2" s="56"/>
      <c r="D2" s="56"/>
      <c r="E2" s="56"/>
      <c r="F2" s="56"/>
      <c r="G2" s="56"/>
      <c r="H2" s="56"/>
      <c r="I2" s="56"/>
      <c r="J2" s="57" t="s">
        <v>128</v>
      </c>
    </row>
    <row r="3" spans="2:30" ht="15" customHeight="1" x14ac:dyDescent="0.2">
      <c r="D3" s="37"/>
      <c r="E3" s="37"/>
    </row>
    <row r="4" spans="2:30" s="3" customFormat="1" ht="30" customHeight="1" x14ac:dyDescent="0.2">
      <c r="B4" s="84" t="s">
        <v>129</v>
      </c>
      <c r="C4" s="85"/>
      <c r="D4" s="85"/>
      <c r="E4" s="86"/>
      <c r="F4" s="34" t="s">
        <v>1</v>
      </c>
      <c r="G4" s="50" t="s">
        <v>2</v>
      </c>
      <c r="H4" s="51" t="s">
        <v>3</v>
      </c>
      <c r="I4" s="51" t="s">
        <v>4</v>
      </c>
      <c r="J4" s="52" t="s">
        <v>5</v>
      </c>
      <c r="K4" s="62"/>
      <c r="L4" s="81"/>
      <c r="M4" s="82"/>
      <c r="N4" s="82" t="s">
        <v>6</v>
      </c>
      <c r="O4" s="82" t="s">
        <v>7</v>
      </c>
      <c r="P4" s="82"/>
      <c r="Q4" s="82"/>
      <c r="R4" s="81"/>
      <c r="S4" s="81"/>
      <c r="T4" s="81"/>
      <c r="U4" s="62"/>
      <c r="V4" s="62"/>
      <c r="W4" s="62"/>
      <c r="X4" s="62"/>
      <c r="Y4" s="62"/>
      <c r="Z4" s="62"/>
      <c r="AA4" s="62"/>
      <c r="AB4" s="62"/>
      <c r="AC4" s="62"/>
      <c r="AD4" s="62"/>
    </row>
    <row r="5" spans="2:30" ht="30" customHeight="1" x14ac:dyDescent="0.2">
      <c r="B5" s="58" t="s">
        <v>8</v>
      </c>
      <c r="C5" s="37"/>
      <c r="D5" s="37"/>
      <c r="E5" s="37"/>
      <c r="F5" s="27" t="s">
        <v>9</v>
      </c>
      <c r="G5" s="28" t="str">
        <f>VLOOKUP(F5,Tabel5[[#All],[Artikel]:[Verkoopprijs]],2,FALSE)</f>
        <v>Administratiekosten basis bladonderzoek</v>
      </c>
      <c r="H5" s="31"/>
      <c r="I5" s="33"/>
      <c r="J5" s="47">
        <f>VLOOKUP(F5,Tabel5[[#All],[Artikel]:[Verkoopprijs]],4,FALSE)</f>
        <v>17.3</v>
      </c>
    </row>
    <row r="6" spans="2:30" ht="30" customHeight="1" x14ac:dyDescent="0.2">
      <c r="B6" s="48">
        <v>1</v>
      </c>
      <c r="C6" s="71" t="s">
        <v>10</v>
      </c>
      <c r="D6" s="41" t="s">
        <v>49</v>
      </c>
      <c r="E6" s="53" t="s">
        <v>12</v>
      </c>
      <c r="F6" s="23"/>
      <c r="G6" s="24"/>
      <c r="H6" s="29"/>
      <c r="I6" s="32"/>
      <c r="J6" s="49"/>
      <c r="O6" s="80">
        <f>VLOOKUP(D6,Tabel6[#All],2,FALSE)</f>
        <v>4</v>
      </c>
    </row>
    <row r="7" spans="2:30" ht="60" customHeight="1" x14ac:dyDescent="0.2">
      <c r="B7" s="48">
        <v>2</v>
      </c>
      <c r="C7" s="71" t="s">
        <v>13</v>
      </c>
      <c r="D7" s="42">
        <v>12</v>
      </c>
      <c r="E7" s="54" t="s">
        <v>14</v>
      </c>
      <c r="F7" s="23"/>
      <c r="G7" s="24"/>
      <c r="H7" s="29"/>
      <c r="I7" s="32"/>
      <c r="J7" s="49"/>
      <c r="N7" s="80">
        <f>D7</f>
        <v>12</v>
      </c>
      <c r="O7" s="80">
        <f>VLOOKUP(D6,Tabel6[#All],4,FALSE)</f>
        <v>376</v>
      </c>
    </row>
    <row r="8" spans="2:30" ht="30" customHeight="1" x14ac:dyDescent="0.2">
      <c r="B8" s="48">
        <v>3</v>
      </c>
      <c r="C8" s="71" t="s">
        <v>15</v>
      </c>
      <c r="D8" s="43">
        <f>N8</f>
        <v>3</v>
      </c>
      <c r="E8" s="39" t="s">
        <v>16</v>
      </c>
      <c r="F8" s="27"/>
      <c r="G8" s="28"/>
      <c r="H8" s="31"/>
      <c r="I8" s="33"/>
      <c r="J8" s="47"/>
      <c r="N8" s="80">
        <f>ROUNDUP(N7/O6,0)</f>
        <v>3</v>
      </c>
    </row>
    <row r="9" spans="2:30" ht="30" customHeight="1" x14ac:dyDescent="0.2">
      <c r="B9" s="48">
        <v>4</v>
      </c>
      <c r="C9" s="71" t="s">
        <v>17</v>
      </c>
      <c r="D9" s="44" t="s">
        <v>78</v>
      </c>
      <c r="E9" s="53" t="s">
        <v>12</v>
      </c>
      <c r="F9" s="25" t="str">
        <f>VLOOKUP(N9,Tabel5[#All],2,FALSE)</f>
        <v>NB86</v>
      </c>
      <c r="G9" s="26" t="str">
        <f>VLOOKUP(N9,Tabel5[#All],3,FALSE)</f>
        <v>Elisa bij 1 virus aan aardappelblad</v>
      </c>
      <c r="H9" s="30">
        <f>VLOOKUP(N9,Tabel5[#All],5,FALSE)</f>
        <v>1.86</v>
      </c>
      <c r="I9" s="32"/>
      <c r="J9" s="49"/>
      <c r="N9" s="80">
        <f>VLOOKUP(D9,Tabel9[[#All],[Omschrijving ]:[Aantal virus]],2,FALSE)</f>
        <v>1</v>
      </c>
    </row>
    <row r="10" spans="2:30" ht="30" customHeight="1" x14ac:dyDescent="0.2">
      <c r="B10" s="34">
        <v>5</v>
      </c>
      <c r="C10" s="46" t="s">
        <v>19</v>
      </c>
      <c r="D10" s="45">
        <f>N8*N9</f>
        <v>3</v>
      </c>
      <c r="E10" s="40"/>
      <c r="F10" s="23"/>
      <c r="G10" s="24"/>
      <c r="H10" s="29"/>
      <c r="I10" s="32">
        <f>D10*H9</f>
        <v>5.58</v>
      </c>
      <c r="J10" s="49"/>
    </row>
    <row r="11" spans="2:30" ht="30" customHeight="1" x14ac:dyDescent="0.2">
      <c r="B11" s="89">
        <v>6</v>
      </c>
      <c r="C11" s="91" t="s">
        <v>20</v>
      </c>
      <c r="D11" s="93">
        <v>2</v>
      </c>
      <c r="E11" s="87" t="s">
        <v>14</v>
      </c>
      <c r="F11" s="27"/>
      <c r="G11" s="28"/>
      <c r="H11" s="31"/>
      <c r="I11" s="33"/>
      <c r="J11" s="47">
        <f>I10*N11</f>
        <v>11.16</v>
      </c>
      <c r="N11" s="80">
        <f>D11</f>
        <v>2</v>
      </c>
    </row>
    <row r="12" spans="2:30" ht="30" customHeight="1" x14ac:dyDescent="0.2">
      <c r="B12" s="90"/>
      <c r="C12" s="92"/>
      <c r="D12" s="94"/>
      <c r="E12" s="88"/>
      <c r="F12" s="23" t="str">
        <f>IF(N11&lt;500,'hulp blad'!F4,'hulp blad'!F3)</f>
        <v>NB09</v>
      </c>
      <c r="G12" s="24" t="str">
        <f>VLOOKUP(F12,Tabel5[[#All],[Artikel]:[Verkoopprijs]],2,FALSE)</f>
        <v>Admin.kosten monster bladonderzoek</v>
      </c>
      <c r="H12" s="29"/>
      <c r="I12" s="32">
        <f>VLOOKUP(F12,Tabel5[[#All],[Artikel]:[Verkoopprijs]],4,FALSE)</f>
        <v>1.25</v>
      </c>
      <c r="J12" s="49">
        <f>I12*N11</f>
        <v>2.5</v>
      </c>
    </row>
    <row r="13" spans="2:30" ht="30" customHeight="1" x14ac:dyDescent="0.2">
      <c r="B13" s="99" t="s">
        <v>5</v>
      </c>
      <c r="C13" s="100"/>
      <c r="D13" s="100"/>
      <c r="E13" s="100"/>
      <c r="F13" s="100"/>
      <c r="G13" s="100"/>
      <c r="H13" s="60"/>
      <c r="I13" s="5">
        <f>SUM(I5:I12)</f>
        <v>6.83</v>
      </c>
      <c r="J13" s="6">
        <f>SUM(J5:J12)</f>
        <v>30.96</v>
      </c>
    </row>
    <row r="14" spans="2:30" x14ac:dyDescent="0.2">
      <c r="K14" s="61" t="s">
        <v>21</v>
      </c>
    </row>
    <row r="15" spans="2:30" ht="15" customHeight="1" x14ac:dyDescent="0.2">
      <c r="B15" s="101" t="s">
        <v>22</v>
      </c>
      <c r="C15" s="102"/>
      <c r="D15" s="102"/>
      <c r="E15" s="102"/>
      <c r="F15" s="102"/>
      <c r="G15" s="102"/>
      <c r="H15" s="102"/>
      <c r="I15" s="102"/>
      <c r="J15" s="103"/>
    </row>
    <row r="16" spans="2:30" ht="14.25" customHeight="1" x14ac:dyDescent="0.2">
      <c r="B16" s="104">
        <v>1</v>
      </c>
      <c r="C16" s="106" t="s">
        <v>23</v>
      </c>
      <c r="D16" s="106"/>
      <c r="E16" s="106"/>
      <c r="F16" s="106"/>
      <c r="G16" s="106"/>
      <c r="H16" s="106"/>
      <c r="I16" s="106"/>
      <c r="J16" s="107"/>
      <c r="O16" s="83" t="s">
        <v>24</v>
      </c>
    </row>
    <row r="17" spans="2:20" ht="14.25" customHeight="1" x14ac:dyDescent="0.2">
      <c r="B17" s="105"/>
      <c r="C17" s="108" t="s">
        <v>25</v>
      </c>
      <c r="D17" s="108"/>
      <c r="E17" s="108"/>
      <c r="F17" s="108"/>
      <c r="G17" s="108"/>
      <c r="H17" s="108"/>
      <c r="I17" s="108"/>
      <c r="J17" s="109"/>
      <c r="O17" s="83"/>
    </row>
    <row r="18" spans="2:20" ht="14.25" customHeight="1" x14ac:dyDescent="0.2">
      <c r="B18" s="104">
        <v>2</v>
      </c>
      <c r="C18" s="106" t="s">
        <v>26</v>
      </c>
      <c r="D18" s="106"/>
      <c r="E18" s="106"/>
      <c r="F18" s="106"/>
      <c r="G18" s="106"/>
      <c r="H18" s="106"/>
      <c r="I18" s="106"/>
      <c r="J18" s="107"/>
      <c r="O18" s="83" t="s">
        <v>27</v>
      </c>
    </row>
    <row r="19" spans="2:20" ht="14.25" customHeight="1" x14ac:dyDescent="0.2">
      <c r="B19" s="105"/>
      <c r="C19" s="108" t="s">
        <v>28</v>
      </c>
      <c r="D19" s="108"/>
      <c r="E19" s="108"/>
      <c r="F19" s="108"/>
      <c r="G19" s="108"/>
      <c r="H19" s="108"/>
      <c r="I19" s="108"/>
      <c r="J19" s="109"/>
    </row>
    <row r="20" spans="2:20" ht="14.25" customHeight="1" x14ac:dyDescent="0.2">
      <c r="B20" s="72">
        <v>3</v>
      </c>
      <c r="C20" s="95" t="s">
        <v>29</v>
      </c>
      <c r="D20" s="95"/>
      <c r="E20" s="95"/>
      <c r="F20" s="95"/>
      <c r="G20" s="95"/>
      <c r="H20" s="95"/>
      <c r="I20" s="95"/>
      <c r="J20" s="96"/>
    </row>
    <row r="21" spans="2:20" ht="14.25" customHeight="1" x14ac:dyDescent="0.2">
      <c r="B21" s="72">
        <v>4</v>
      </c>
      <c r="C21" s="95" t="s">
        <v>30</v>
      </c>
      <c r="D21" s="95"/>
      <c r="E21" s="95"/>
      <c r="F21" s="95"/>
      <c r="G21" s="95"/>
      <c r="H21" s="95"/>
      <c r="I21" s="95"/>
      <c r="J21" s="96"/>
    </row>
    <row r="22" spans="2:20" ht="14.25" customHeight="1" x14ac:dyDescent="0.2">
      <c r="B22" s="55">
        <v>5</v>
      </c>
      <c r="C22" s="97" t="s">
        <v>31</v>
      </c>
      <c r="D22" s="97"/>
      <c r="E22" s="97"/>
      <c r="F22" s="97"/>
      <c r="G22" s="97"/>
      <c r="H22" s="97"/>
      <c r="I22" s="97"/>
      <c r="J22" s="98"/>
    </row>
    <row r="23" spans="2:20" x14ac:dyDescent="0.2">
      <c r="N23" s="83" t="s">
        <v>32</v>
      </c>
      <c r="O23" s="82"/>
      <c r="T23" s="79" t="s">
        <v>21</v>
      </c>
    </row>
  </sheetData>
  <sheetProtection algorithmName="SHA-512" hashValue="5QoTthnfDSyaPbc3lyIkL6F72sIQVCxn2E91/Xbc1aFOmEdPHAaLD3Iil0euKg7n7fxTdtcJp26jT0vJSPNx6g==" saltValue="qDZINtHVuwq2hDF4WN6vFw==" spinCount="100000" sheet="1" selectLockedCells="1"/>
  <mergeCells count="16">
    <mergeCell ref="C20:J20"/>
    <mergeCell ref="C21:J21"/>
    <mergeCell ref="C22:J22"/>
    <mergeCell ref="B13:G13"/>
    <mergeCell ref="B15:J15"/>
    <mergeCell ref="B16:B17"/>
    <mergeCell ref="B18:B19"/>
    <mergeCell ref="C16:J16"/>
    <mergeCell ref="C17:J17"/>
    <mergeCell ref="C18:J18"/>
    <mergeCell ref="C19:J19"/>
    <mergeCell ref="B4:E4"/>
    <mergeCell ref="E11:E12"/>
    <mergeCell ref="B11:B12"/>
    <mergeCell ref="C11:C12"/>
    <mergeCell ref="D11:D12"/>
  </mergeCells>
  <conditionalFormatting sqref="D7">
    <cfRule type="cellIs" dxfId="4" priority="1" operator="greaterThan">
      <formula>#REF!</formula>
    </cfRule>
  </conditionalFormatting>
  <conditionalFormatting sqref="D8">
    <cfRule type="cellIs" dxfId="3" priority="3" operator="greaterThan">
      <formula>94</formula>
    </cfRule>
  </conditionalFormatting>
  <dataValidations count="3">
    <dataValidation errorStyle="information" allowBlank="1" showInputMessage="1" showErrorMessage="1" errorTitle="aantal blaadjes" error="smv 4: 0-100 blaadjes (standaard)_x000a_smv 4: max 376 blaadjes_x000a_smv 1: max 94 blaadjes" sqref="D8" xr:uid="{7F4A97FE-9E73-441F-B005-42485C30475E}"/>
    <dataValidation allowBlank="1" showInputMessage="1" error="Max. 100" sqref="E11 D7:E7" xr:uid="{32CD0A2F-95E5-4D3A-B4F6-13F05EB3AABE}"/>
    <dataValidation errorStyle="information" allowBlank="1" showInputMessage="1" showErrorMessage="1" error="Max. 100" sqref="D8 D10" xr:uid="{66CA86CA-26F2-4EA7-BD57-6FDA5443F279}"/>
  </dataValidations>
  <pageMargins left="0.70866141732283472" right="0.70866141732283472" top="0.74803149606299213" bottom="0.74803149606299213" header="0.31496062992125984" footer="0.31496062992125984"/>
  <pageSetup paperSize="9" scale="83" orientation="landscape" verticalDpi="0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errorStyle="information" allowBlank="1" showInputMessage="1" showErrorMessage="1" error="Max. 100" xr:uid="{8691E5CC-9654-46F6-A7C2-37A09C4762EE}">
          <x14:formula1>
            <xm:f>'hulp blad'!$M$2:$M$3</xm:f>
          </x14:formula1>
          <xm:sqref>D6</xm:sqref>
        </x14:dataValidation>
        <x14:dataValidation type="list" allowBlank="1" showInputMessage="1" showErrorMessage="1" xr:uid="{E1167244-A2A2-4D08-B12B-EECFAFDD28FB}">
          <x14:formula1>
            <xm:f>'hulp blad'!$M$2:$M$3</xm:f>
          </x14:formula1>
          <xm:sqref>D6</xm:sqref>
        </x14:dataValidation>
        <x14:dataValidation type="list" allowBlank="1" showInputMessage="1" showErrorMessage="1" xr:uid="{2035863D-3FB4-460C-B06A-C66BA2E5D2DB}">
          <x14:formula1>
            <xm:f>'hulp blad'!$G$29:$G$50</xm:f>
          </x14:formula1>
          <xm:sqref>D9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5D3435-5CDC-4A98-9ECF-70C98B3192EB}">
  <dimension ref="A1:AB377"/>
  <sheetViews>
    <sheetView zoomScale="85" zoomScaleNormal="85" workbookViewId="0">
      <selection activeCell="F4" sqref="F4"/>
    </sheetView>
  </sheetViews>
  <sheetFormatPr defaultRowHeight="14.25" x14ac:dyDescent="0.2"/>
  <cols>
    <col min="1" max="1" width="7.75" style="63" customWidth="1"/>
    <col min="2" max="2" width="13.5" style="64" customWidth="1"/>
    <col min="3" max="3" width="8.25" style="63" customWidth="1"/>
    <col min="4" max="4" width="14.25" bestFit="1" customWidth="1"/>
    <col min="5" max="5" width="15.625" bestFit="1" customWidth="1"/>
    <col min="6" max="6" width="8.75" bestFit="1" customWidth="1"/>
    <col min="7" max="7" width="35.25" style="9" bestFit="1" customWidth="1"/>
    <col min="8" max="8" width="16.375" bestFit="1" customWidth="1"/>
    <col min="9" max="9" width="15.25" style="1" customWidth="1"/>
    <col min="10" max="10" width="8.875" customWidth="1"/>
    <col min="11" max="11" width="5.375" customWidth="1"/>
    <col min="12" max="12" width="33.5" customWidth="1"/>
    <col min="13" max="13" width="47.75" customWidth="1"/>
    <col min="14" max="14" width="13.25" bestFit="1" customWidth="1"/>
    <col min="15" max="15" width="11.5" customWidth="1"/>
    <col min="16" max="16" width="20.5" bestFit="1" customWidth="1"/>
    <col min="17" max="17" width="70" style="10" customWidth="1"/>
    <col min="18" max="18" width="68" bestFit="1" customWidth="1"/>
    <col min="19" max="19" width="50.125" bestFit="1" customWidth="1"/>
    <col min="20" max="20" width="6.125" bestFit="1" customWidth="1"/>
    <col min="21" max="21" width="13.375" bestFit="1" customWidth="1"/>
    <col min="22" max="22" width="5.875" bestFit="1" customWidth="1"/>
    <col min="23" max="23" width="7.875" bestFit="1" customWidth="1"/>
    <col min="24" max="24" width="41.125" style="10" customWidth="1"/>
  </cols>
  <sheetData>
    <row r="1" spans="1:24" ht="56.25" x14ac:dyDescent="0.35">
      <c r="A1" s="65" t="s">
        <v>33</v>
      </c>
      <c r="B1" s="66" t="s">
        <v>34</v>
      </c>
      <c r="C1" s="65" t="s">
        <v>35</v>
      </c>
      <c r="D1" t="s">
        <v>36</v>
      </c>
      <c r="E1" s="9" t="s">
        <v>37</v>
      </c>
      <c r="F1" t="s">
        <v>1</v>
      </c>
      <c r="G1" t="s">
        <v>38</v>
      </c>
      <c r="H1" t="s">
        <v>39</v>
      </c>
      <c r="I1" s="1" t="s">
        <v>40</v>
      </c>
      <c r="J1" t="s">
        <v>125</v>
      </c>
      <c r="L1" s="73">
        <v>2025</v>
      </c>
      <c r="M1" s="35" t="s">
        <v>41</v>
      </c>
      <c r="N1" t="s">
        <v>42</v>
      </c>
      <c r="O1" t="s">
        <v>43</v>
      </c>
      <c r="P1" t="s">
        <v>44</v>
      </c>
      <c r="Q1" s="12" t="s">
        <v>45</v>
      </c>
      <c r="T1" t="s">
        <v>46</v>
      </c>
      <c r="W1" s="10"/>
      <c r="X1"/>
    </row>
    <row r="2" spans="1:24" ht="23.25" x14ac:dyDescent="0.35">
      <c r="A2" s="67">
        <v>1</v>
      </c>
      <c r="B2" s="68">
        <f t="shared" ref="B2:B65" si="0">CEILING(A2,4)</f>
        <v>4</v>
      </c>
      <c r="C2" s="68">
        <v>4</v>
      </c>
      <c r="E2" s="9"/>
      <c r="F2" t="s">
        <v>9</v>
      </c>
      <c r="G2" t="s">
        <v>47</v>
      </c>
      <c r="H2" t="s">
        <v>48</v>
      </c>
      <c r="I2" s="38">
        <v>17.3</v>
      </c>
      <c r="L2">
        <v>17.3</v>
      </c>
      <c r="M2" s="35" t="s">
        <v>49</v>
      </c>
      <c r="N2">
        <v>4</v>
      </c>
      <c r="O2">
        <v>4</v>
      </c>
      <c r="P2">
        <v>376</v>
      </c>
      <c r="Q2" s="10" t="s">
        <v>50</v>
      </c>
      <c r="W2" s="10"/>
      <c r="X2"/>
    </row>
    <row r="3" spans="1:24" ht="23.25" x14ac:dyDescent="0.35">
      <c r="A3" s="67">
        <v>2</v>
      </c>
      <c r="B3" s="68">
        <f t="shared" si="0"/>
        <v>4</v>
      </c>
      <c r="C3" s="68">
        <v>4</v>
      </c>
      <c r="D3" s="21" t="s">
        <v>51</v>
      </c>
      <c r="E3" s="9"/>
      <c r="F3" t="s">
        <v>52</v>
      </c>
      <c r="G3" t="s">
        <v>53</v>
      </c>
      <c r="H3" t="s">
        <v>54</v>
      </c>
      <c r="I3" s="1">
        <v>0.25</v>
      </c>
      <c r="L3">
        <v>0.25</v>
      </c>
      <c r="M3" s="35" t="s">
        <v>11</v>
      </c>
      <c r="N3">
        <v>1</v>
      </c>
      <c r="O3">
        <v>1</v>
      </c>
      <c r="P3">
        <v>94</v>
      </c>
      <c r="W3" s="10"/>
      <c r="X3"/>
    </row>
    <row r="4" spans="1:24" x14ac:dyDescent="0.2">
      <c r="A4" s="67">
        <v>3</v>
      </c>
      <c r="B4" s="68">
        <f t="shared" si="0"/>
        <v>4</v>
      </c>
      <c r="C4" s="68">
        <v>4</v>
      </c>
      <c r="D4" t="s">
        <v>55</v>
      </c>
      <c r="E4" s="9"/>
      <c r="F4" t="s">
        <v>56</v>
      </c>
      <c r="G4" t="s">
        <v>57</v>
      </c>
      <c r="H4" t="s">
        <v>54</v>
      </c>
      <c r="I4" s="1">
        <v>1.25</v>
      </c>
      <c r="L4">
        <v>1.25</v>
      </c>
    </row>
    <row r="5" spans="1:24" x14ac:dyDescent="0.2">
      <c r="A5" s="67">
        <v>4</v>
      </c>
      <c r="B5" s="68">
        <f t="shared" si="0"/>
        <v>4</v>
      </c>
      <c r="C5" s="68">
        <v>4</v>
      </c>
      <c r="E5" s="9"/>
      <c r="F5" t="s">
        <v>58</v>
      </c>
      <c r="G5" t="s">
        <v>59</v>
      </c>
      <c r="H5" t="s">
        <v>48</v>
      </c>
      <c r="I5" s="1">
        <v>43.7</v>
      </c>
      <c r="L5">
        <v>43.7</v>
      </c>
    </row>
    <row r="6" spans="1:24" x14ac:dyDescent="0.2">
      <c r="A6" s="67">
        <v>5</v>
      </c>
      <c r="B6" s="68">
        <f t="shared" si="0"/>
        <v>8</v>
      </c>
      <c r="C6" s="68">
        <v>8</v>
      </c>
      <c r="E6" s="9">
        <v>1</v>
      </c>
      <c r="F6" t="s">
        <v>60</v>
      </c>
      <c r="G6" t="s">
        <v>61</v>
      </c>
      <c r="H6" t="s">
        <v>62</v>
      </c>
      <c r="I6" s="38">
        <v>1.86</v>
      </c>
      <c r="L6">
        <v>1.86</v>
      </c>
    </row>
    <row r="7" spans="1:24" x14ac:dyDescent="0.2">
      <c r="A7" s="67">
        <v>6</v>
      </c>
      <c r="B7" s="68">
        <f t="shared" si="0"/>
        <v>8</v>
      </c>
      <c r="C7" s="68">
        <v>8</v>
      </c>
      <c r="E7" s="9">
        <v>2</v>
      </c>
      <c r="F7" t="s">
        <v>63</v>
      </c>
      <c r="G7" t="s">
        <v>64</v>
      </c>
      <c r="H7" t="s">
        <v>62</v>
      </c>
      <c r="I7" s="38">
        <v>1.31</v>
      </c>
      <c r="L7">
        <v>1.31</v>
      </c>
    </row>
    <row r="8" spans="1:24" x14ac:dyDescent="0.2">
      <c r="A8" s="67">
        <v>7</v>
      </c>
      <c r="B8" s="68">
        <f t="shared" si="0"/>
        <v>8</v>
      </c>
      <c r="C8" s="68">
        <v>8</v>
      </c>
      <c r="E8" s="9">
        <v>3</v>
      </c>
      <c r="F8" t="s">
        <v>65</v>
      </c>
      <c r="G8" t="s">
        <v>66</v>
      </c>
      <c r="H8" t="s">
        <v>62</v>
      </c>
      <c r="I8" s="38">
        <v>1.1299999999999999</v>
      </c>
      <c r="L8">
        <v>1.1299999999999999</v>
      </c>
    </row>
    <row r="9" spans="1:24" x14ac:dyDescent="0.2">
      <c r="A9" s="67">
        <v>8</v>
      </c>
      <c r="B9" s="68">
        <f t="shared" si="0"/>
        <v>8</v>
      </c>
      <c r="C9" s="68">
        <v>8</v>
      </c>
      <c r="E9" s="9">
        <v>4</v>
      </c>
      <c r="F9" t="s">
        <v>67</v>
      </c>
      <c r="G9" t="s">
        <v>68</v>
      </c>
      <c r="H9" t="s">
        <v>62</v>
      </c>
      <c r="I9" s="38">
        <v>1.04</v>
      </c>
      <c r="L9">
        <v>1.04</v>
      </c>
    </row>
    <row r="10" spans="1:24" x14ac:dyDescent="0.2">
      <c r="A10" s="67">
        <v>9</v>
      </c>
      <c r="B10" s="68">
        <f t="shared" si="0"/>
        <v>12</v>
      </c>
      <c r="C10" s="68">
        <v>12</v>
      </c>
      <c r="E10" s="9">
        <v>5</v>
      </c>
      <c r="F10" t="s">
        <v>69</v>
      </c>
      <c r="G10" t="s">
        <v>70</v>
      </c>
      <c r="H10" t="s">
        <v>62</v>
      </c>
      <c r="I10" s="38">
        <v>1</v>
      </c>
      <c r="L10">
        <v>1</v>
      </c>
    </row>
    <row r="11" spans="1:24" x14ac:dyDescent="0.2">
      <c r="A11" s="67">
        <v>10</v>
      </c>
      <c r="B11" s="68">
        <f t="shared" si="0"/>
        <v>12</v>
      </c>
      <c r="C11" s="68">
        <v>12</v>
      </c>
      <c r="E11" s="9">
        <v>6</v>
      </c>
      <c r="F11" t="s">
        <v>71</v>
      </c>
      <c r="G11" t="s">
        <v>72</v>
      </c>
      <c r="H11" t="s">
        <v>62</v>
      </c>
      <c r="I11" s="38">
        <v>0.95</v>
      </c>
      <c r="L11">
        <v>0.95</v>
      </c>
    </row>
    <row r="12" spans="1:24" x14ac:dyDescent="0.2">
      <c r="A12" s="67">
        <v>11</v>
      </c>
      <c r="B12" s="68">
        <f t="shared" si="0"/>
        <v>12</v>
      </c>
      <c r="C12" s="68">
        <v>12</v>
      </c>
      <c r="E12" s="9">
        <v>7</v>
      </c>
      <c r="F12" t="s">
        <v>73</v>
      </c>
      <c r="G12" t="s">
        <v>74</v>
      </c>
      <c r="H12" t="s">
        <v>62</v>
      </c>
      <c r="I12" s="38">
        <v>0.92</v>
      </c>
      <c r="L12">
        <v>0.92</v>
      </c>
    </row>
    <row r="13" spans="1:24" x14ac:dyDescent="0.2">
      <c r="A13" s="67">
        <v>12</v>
      </c>
      <c r="B13" s="68">
        <f t="shared" si="0"/>
        <v>12</v>
      </c>
      <c r="C13" s="68">
        <v>12</v>
      </c>
    </row>
    <row r="14" spans="1:24" x14ac:dyDescent="0.2">
      <c r="A14" s="67">
        <v>13</v>
      </c>
      <c r="B14" s="68">
        <f t="shared" si="0"/>
        <v>16</v>
      </c>
      <c r="C14" s="68">
        <v>16</v>
      </c>
    </row>
    <row r="15" spans="1:24" x14ac:dyDescent="0.2">
      <c r="A15" s="67">
        <v>14</v>
      </c>
      <c r="B15" s="68">
        <f>CEILING(A15,4)</f>
        <v>16</v>
      </c>
      <c r="C15" s="68">
        <v>16</v>
      </c>
    </row>
    <row r="16" spans="1:24" x14ac:dyDescent="0.2">
      <c r="A16" s="67">
        <v>15</v>
      </c>
      <c r="B16" s="68">
        <f t="shared" si="0"/>
        <v>16</v>
      </c>
      <c r="C16" s="68">
        <v>16</v>
      </c>
    </row>
    <row r="17" spans="1:24" x14ac:dyDescent="0.2">
      <c r="A17" s="67">
        <v>16</v>
      </c>
      <c r="B17" s="68">
        <f t="shared" si="0"/>
        <v>16</v>
      </c>
      <c r="C17" s="68">
        <v>16</v>
      </c>
      <c r="H17" t="s">
        <v>75</v>
      </c>
    </row>
    <row r="18" spans="1:24" x14ac:dyDescent="0.2">
      <c r="A18" s="67">
        <v>17</v>
      </c>
      <c r="B18" s="68">
        <f t="shared" si="0"/>
        <v>20</v>
      </c>
      <c r="C18" s="68">
        <v>20</v>
      </c>
    </row>
    <row r="19" spans="1:24" x14ac:dyDescent="0.2">
      <c r="A19" s="67">
        <v>18</v>
      </c>
      <c r="B19" s="68">
        <f t="shared" si="0"/>
        <v>20</v>
      </c>
      <c r="C19" s="68">
        <v>20</v>
      </c>
    </row>
    <row r="20" spans="1:24" x14ac:dyDescent="0.2">
      <c r="A20" s="67">
        <v>19</v>
      </c>
      <c r="B20" s="68">
        <f t="shared" si="0"/>
        <v>20</v>
      </c>
      <c r="C20" s="68">
        <v>20</v>
      </c>
    </row>
    <row r="21" spans="1:24" x14ac:dyDescent="0.2">
      <c r="A21" s="67">
        <v>20</v>
      </c>
      <c r="B21" s="68">
        <f t="shared" si="0"/>
        <v>20</v>
      </c>
      <c r="C21" s="68">
        <v>20</v>
      </c>
    </row>
    <row r="22" spans="1:24" x14ac:dyDescent="0.2">
      <c r="A22" s="67">
        <v>21</v>
      </c>
      <c r="B22" s="68">
        <f t="shared" si="0"/>
        <v>24</v>
      </c>
      <c r="C22" s="68">
        <v>24</v>
      </c>
    </row>
    <row r="23" spans="1:24" x14ac:dyDescent="0.2">
      <c r="A23" s="67">
        <v>22</v>
      </c>
      <c r="B23" s="68">
        <f t="shared" si="0"/>
        <v>24</v>
      </c>
      <c r="C23" s="68">
        <v>24</v>
      </c>
    </row>
    <row r="24" spans="1:24" x14ac:dyDescent="0.2">
      <c r="A24" s="67">
        <v>23</v>
      </c>
      <c r="B24" s="68">
        <f t="shared" si="0"/>
        <v>24</v>
      </c>
      <c r="C24" s="68">
        <v>24</v>
      </c>
    </row>
    <row r="25" spans="1:24" x14ac:dyDescent="0.2">
      <c r="A25" s="67">
        <v>24</v>
      </c>
      <c r="B25" s="68">
        <f t="shared" si="0"/>
        <v>24</v>
      </c>
      <c r="C25" s="68">
        <v>24</v>
      </c>
    </row>
    <row r="26" spans="1:24" x14ac:dyDescent="0.2">
      <c r="A26" s="67">
        <v>25</v>
      </c>
      <c r="B26" s="68">
        <f t="shared" si="0"/>
        <v>28</v>
      </c>
      <c r="C26" s="68">
        <v>28</v>
      </c>
    </row>
    <row r="27" spans="1:24" x14ac:dyDescent="0.2">
      <c r="A27" s="67">
        <v>26</v>
      </c>
      <c r="B27" s="68">
        <f t="shared" si="0"/>
        <v>28</v>
      </c>
      <c r="C27" s="68">
        <v>28</v>
      </c>
    </row>
    <row r="28" spans="1:24" s="8" customFormat="1" x14ac:dyDescent="0.2">
      <c r="A28" s="69">
        <v>27</v>
      </c>
      <c r="B28" s="68">
        <f t="shared" si="0"/>
        <v>28</v>
      </c>
      <c r="C28" s="70">
        <v>28</v>
      </c>
      <c r="G28" s="19" t="s">
        <v>76</v>
      </c>
      <c r="H28" s="8" t="s">
        <v>37</v>
      </c>
      <c r="I28" s="8" t="s">
        <v>77</v>
      </c>
      <c r="L28" s="22" t="s">
        <v>37</v>
      </c>
      <c r="M28"/>
      <c r="N28"/>
      <c r="O28" s="2"/>
      <c r="Q28" s="2"/>
    </row>
    <row r="29" spans="1:24" x14ac:dyDescent="0.2">
      <c r="A29" s="67">
        <v>28</v>
      </c>
      <c r="B29" s="68">
        <f t="shared" si="0"/>
        <v>28</v>
      </c>
      <c r="C29" s="68">
        <v>28</v>
      </c>
      <c r="G29" s="9" t="s">
        <v>78</v>
      </c>
      <c r="H29">
        <v>1</v>
      </c>
      <c r="I29">
        <v>1</v>
      </c>
      <c r="L29">
        <v>1</v>
      </c>
      <c r="O29" s="10"/>
      <c r="X29"/>
    </row>
    <row r="30" spans="1:24" x14ac:dyDescent="0.2">
      <c r="A30" s="67">
        <v>29</v>
      </c>
      <c r="B30" s="68">
        <f t="shared" si="0"/>
        <v>32</v>
      </c>
      <c r="C30" s="68">
        <v>32</v>
      </c>
      <c r="G30" s="9" t="s">
        <v>85</v>
      </c>
      <c r="H30">
        <v>2</v>
      </c>
      <c r="I30">
        <v>2</v>
      </c>
      <c r="L30">
        <v>2</v>
      </c>
      <c r="O30" s="10"/>
      <c r="X30"/>
    </row>
    <row r="31" spans="1:24" x14ac:dyDescent="0.2">
      <c r="A31" s="67">
        <v>30</v>
      </c>
      <c r="B31" s="68">
        <f t="shared" si="0"/>
        <v>32</v>
      </c>
      <c r="C31" s="68">
        <v>32</v>
      </c>
      <c r="G31" s="9" t="s">
        <v>79</v>
      </c>
      <c r="H31">
        <v>3</v>
      </c>
      <c r="I31">
        <v>2</v>
      </c>
      <c r="L31">
        <v>3</v>
      </c>
      <c r="O31" s="10"/>
      <c r="X31"/>
    </row>
    <row r="32" spans="1:24" x14ac:dyDescent="0.2">
      <c r="A32" s="67">
        <v>31</v>
      </c>
      <c r="B32" s="68">
        <f t="shared" si="0"/>
        <v>32</v>
      </c>
      <c r="C32" s="68">
        <v>32</v>
      </c>
      <c r="G32" s="9" t="s">
        <v>80</v>
      </c>
      <c r="H32">
        <v>2</v>
      </c>
      <c r="I32">
        <v>3</v>
      </c>
      <c r="L32">
        <v>4</v>
      </c>
      <c r="O32" s="10"/>
      <c r="X32"/>
    </row>
    <row r="33" spans="1:24" x14ac:dyDescent="0.2">
      <c r="A33" s="67">
        <v>32</v>
      </c>
      <c r="B33" s="68">
        <f t="shared" si="0"/>
        <v>32</v>
      </c>
      <c r="C33" s="68">
        <v>32</v>
      </c>
      <c r="G33" s="9" t="s">
        <v>81</v>
      </c>
      <c r="H33">
        <v>2</v>
      </c>
      <c r="I33">
        <v>3</v>
      </c>
      <c r="L33">
        <v>5</v>
      </c>
      <c r="O33" s="10"/>
      <c r="X33"/>
    </row>
    <row r="34" spans="1:24" x14ac:dyDescent="0.2">
      <c r="A34" s="67">
        <v>33</v>
      </c>
      <c r="B34" s="68">
        <f t="shared" si="0"/>
        <v>36</v>
      </c>
      <c r="C34" s="68">
        <v>36</v>
      </c>
      <c r="G34" s="9" t="s">
        <v>82</v>
      </c>
      <c r="H34">
        <v>4</v>
      </c>
      <c r="I34">
        <v>4</v>
      </c>
      <c r="L34">
        <v>6</v>
      </c>
      <c r="O34" s="10"/>
      <c r="X34"/>
    </row>
    <row r="35" spans="1:24" x14ac:dyDescent="0.2">
      <c r="A35" s="67">
        <v>34</v>
      </c>
      <c r="B35" s="68">
        <f t="shared" si="0"/>
        <v>36</v>
      </c>
      <c r="C35" s="68">
        <v>36</v>
      </c>
      <c r="G35" s="9" t="s">
        <v>83</v>
      </c>
      <c r="H35">
        <v>1</v>
      </c>
      <c r="I35">
        <v>5</v>
      </c>
      <c r="L35">
        <v>7</v>
      </c>
      <c r="O35" s="10"/>
      <c r="X35"/>
    </row>
    <row r="36" spans="1:24" x14ac:dyDescent="0.2">
      <c r="A36" s="67">
        <v>35</v>
      </c>
      <c r="B36" s="68">
        <f t="shared" si="0"/>
        <v>36</v>
      </c>
      <c r="C36" s="68">
        <v>36</v>
      </c>
      <c r="G36" s="9" t="s">
        <v>84</v>
      </c>
      <c r="H36">
        <v>1</v>
      </c>
      <c r="I36">
        <v>6</v>
      </c>
      <c r="O36" s="10"/>
      <c r="X36"/>
    </row>
    <row r="37" spans="1:24" x14ac:dyDescent="0.2">
      <c r="A37" s="67">
        <v>36</v>
      </c>
      <c r="B37" s="68">
        <f t="shared" si="0"/>
        <v>36</v>
      </c>
      <c r="C37" s="68">
        <v>36</v>
      </c>
      <c r="G37" s="9" t="s">
        <v>86</v>
      </c>
      <c r="H37">
        <v>2</v>
      </c>
      <c r="I37">
        <v>6</v>
      </c>
      <c r="O37" s="10"/>
      <c r="X37"/>
    </row>
    <row r="38" spans="1:24" x14ac:dyDescent="0.2">
      <c r="A38" s="67">
        <v>37</v>
      </c>
      <c r="B38" s="68">
        <f t="shared" si="0"/>
        <v>40</v>
      </c>
      <c r="C38" s="68">
        <v>40</v>
      </c>
      <c r="G38" s="9" t="s">
        <v>87</v>
      </c>
      <c r="H38">
        <v>3</v>
      </c>
      <c r="I38">
        <v>6</v>
      </c>
      <c r="O38" s="10"/>
      <c r="X38"/>
    </row>
    <row r="39" spans="1:24" x14ac:dyDescent="0.2">
      <c r="A39" s="67">
        <v>38</v>
      </c>
      <c r="B39" s="68">
        <f t="shared" si="0"/>
        <v>40</v>
      </c>
      <c r="C39" s="68">
        <v>40</v>
      </c>
      <c r="G39" s="9" t="s">
        <v>88</v>
      </c>
      <c r="H39">
        <v>3</v>
      </c>
      <c r="I39">
        <v>6</v>
      </c>
      <c r="O39" s="10"/>
      <c r="X39"/>
    </row>
    <row r="40" spans="1:24" x14ac:dyDescent="0.2">
      <c r="A40" s="67">
        <v>39</v>
      </c>
      <c r="B40" s="68">
        <f t="shared" si="0"/>
        <v>40</v>
      </c>
      <c r="C40" s="68">
        <v>40</v>
      </c>
      <c r="G40" s="9" t="s">
        <v>89</v>
      </c>
      <c r="H40">
        <v>3</v>
      </c>
      <c r="I40">
        <v>6</v>
      </c>
      <c r="O40" s="10"/>
      <c r="X40"/>
    </row>
    <row r="41" spans="1:24" x14ac:dyDescent="0.2">
      <c r="A41" s="67">
        <v>40</v>
      </c>
      <c r="B41" s="68">
        <f t="shared" si="0"/>
        <v>40</v>
      </c>
      <c r="C41" s="68">
        <v>40</v>
      </c>
      <c r="G41" s="9" t="s">
        <v>90</v>
      </c>
      <c r="H41">
        <v>2</v>
      </c>
      <c r="I41">
        <v>7</v>
      </c>
      <c r="O41" s="10"/>
      <c r="X41"/>
    </row>
    <row r="42" spans="1:24" x14ac:dyDescent="0.2">
      <c r="A42" s="67">
        <v>41</v>
      </c>
      <c r="B42" s="68">
        <f t="shared" si="0"/>
        <v>44</v>
      </c>
      <c r="C42" s="68">
        <v>44</v>
      </c>
      <c r="G42" s="9" t="s">
        <v>91</v>
      </c>
      <c r="H42">
        <v>3</v>
      </c>
      <c r="I42">
        <v>7</v>
      </c>
      <c r="O42" s="10"/>
      <c r="X42"/>
    </row>
    <row r="43" spans="1:24" x14ac:dyDescent="0.2">
      <c r="A43" s="67">
        <v>42</v>
      </c>
      <c r="B43" s="68">
        <f t="shared" si="0"/>
        <v>44</v>
      </c>
      <c r="C43" s="68">
        <v>44</v>
      </c>
      <c r="G43" s="9" t="s">
        <v>92</v>
      </c>
      <c r="H43">
        <v>1</v>
      </c>
      <c r="I43">
        <v>13</v>
      </c>
      <c r="O43" s="10"/>
      <c r="X43"/>
    </row>
    <row r="44" spans="1:24" x14ac:dyDescent="0.2">
      <c r="A44" s="67">
        <v>43</v>
      </c>
      <c r="B44" s="68">
        <f t="shared" si="0"/>
        <v>44</v>
      </c>
      <c r="C44" s="68">
        <v>44</v>
      </c>
      <c r="G44" s="9" t="s">
        <v>93</v>
      </c>
      <c r="H44">
        <v>1</v>
      </c>
      <c r="I44">
        <v>13</v>
      </c>
      <c r="O44" s="10"/>
      <c r="X44"/>
    </row>
    <row r="45" spans="1:24" x14ac:dyDescent="0.2">
      <c r="A45" s="67">
        <v>44</v>
      </c>
      <c r="B45" s="68">
        <f t="shared" si="0"/>
        <v>44</v>
      </c>
      <c r="C45" s="68">
        <v>44</v>
      </c>
      <c r="G45" s="9" t="s">
        <v>94</v>
      </c>
      <c r="H45">
        <v>3</v>
      </c>
      <c r="I45">
        <v>13</v>
      </c>
      <c r="O45" s="10"/>
      <c r="X45"/>
    </row>
    <row r="46" spans="1:24" x14ac:dyDescent="0.2">
      <c r="A46" s="67">
        <v>45</v>
      </c>
      <c r="B46" s="68">
        <f t="shared" si="0"/>
        <v>48</v>
      </c>
      <c r="C46" s="68">
        <v>48</v>
      </c>
      <c r="G46" s="9" t="s">
        <v>95</v>
      </c>
      <c r="H46">
        <v>3</v>
      </c>
      <c r="I46">
        <v>13</v>
      </c>
      <c r="O46" s="10"/>
      <c r="X46"/>
    </row>
    <row r="47" spans="1:24" x14ac:dyDescent="0.2">
      <c r="A47" s="67">
        <v>46</v>
      </c>
      <c r="B47" s="68">
        <f t="shared" si="0"/>
        <v>48</v>
      </c>
      <c r="C47" s="68">
        <v>48</v>
      </c>
      <c r="G47" s="9" t="s">
        <v>96</v>
      </c>
      <c r="H47">
        <v>5</v>
      </c>
      <c r="I47">
        <v>13</v>
      </c>
      <c r="O47" s="10"/>
      <c r="X47"/>
    </row>
    <row r="48" spans="1:24" x14ac:dyDescent="0.2">
      <c r="A48" s="67">
        <v>47</v>
      </c>
      <c r="B48" s="68">
        <f t="shared" si="0"/>
        <v>48</v>
      </c>
      <c r="C48" s="68">
        <v>48</v>
      </c>
      <c r="G48" s="9" t="s">
        <v>97</v>
      </c>
      <c r="H48">
        <v>5</v>
      </c>
      <c r="I48">
        <v>13</v>
      </c>
      <c r="O48" s="10"/>
      <c r="X48"/>
    </row>
    <row r="49" spans="1:24" x14ac:dyDescent="0.2">
      <c r="A49" s="67">
        <v>48</v>
      </c>
      <c r="B49" s="68">
        <f t="shared" si="0"/>
        <v>48</v>
      </c>
      <c r="C49" s="68">
        <v>48</v>
      </c>
      <c r="G49" s="9" t="s">
        <v>98</v>
      </c>
      <c r="H49">
        <v>5</v>
      </c>
      <c r="I49">
        <v>13</v>
      </c>
      <c r="O49" s="10"/>
      <c r="X49"/>
    </row>
    <row r="50" spans="1:24" x14ac:dyDescent="0.2">
      <c r="A50" s="67">
        <v>49</v>
      </c>
      <c r="B50" s="68">
        <f t="shared" si="0"/>
        <v>52</v>
      </c>
      <c r="C50" s="68">
        <v>52</v>
      </c>
      <c r="G50" s="9" t="s">
        <v>18</v>
      </c>
      <c r="H50">
        <v>6</v>
      </c>
      <c r="I50">
        <v>13</v>
      </c>
      <c r="O50" s="10"/>
      <c r="X50"/>
    </row>
    <row r="51" spans="1:24" x14ac:dyDescent="0.2">
      <c r="A51" s="67">
        <v>50</v>
      </c>
      <c r="B51" s="68">
        <f t="shared" si="0"/>
        <v>52</v>
      </c>
      <c r="C51" s="68">
        <v>52</v>
      </c>
      <c r="O51" s="10"/>
      <c r="X51"/>
    </row>
    <row r="52" spans="1:24" x14ac:dyDescent="0.2">
      <c r="A52" s="67">
        <v>51</v>
      </c>
      <c r="B52" s="68">
        <f t="shared" si="0"/>
        <v>52</v>
      </c>
      <c r="C52" s="68">
        <v>52</v>
      </c>
      <c r="O52" s="10"/>
      <c r="X52"/>
    </row>
    <row r="53" spans="1:24" x14ac:dyDescent="0.2">
      <c r="A53" s="67">
        <v>52</v>
      </c>
      <c r="B53" s="68">
        <f t="shared" si="0"/>
        <v>52</v>
      </c>
      <c r="C53" s="68">
        <v>52</v>
      </c>
      <c r="O53" s="10"/>
      <c r="X53"/>
    </row>
    <row r="54" spans="1:24" x14ac:dyDescent="0.2">
      <c r="A54" s="67">
        <v>53</v>
      </c>
      <c r="B54" s="68">
        <f t="shared" si="0"/>
        <v>56</v>
      </c>
      <c r="C54" s="68">
        <v>56</v>
      </c>
    </row>
    <row r="55" spans="1:24" x14ac:dyDescent="0.2">
      <c r="A55" s="67">
        <v>54</v>
      </c>
      <c r="B55" s="68">
        <f t="shared" si="0"/>
        <v>56</v>
      </c>
      <c r="C55" s="68">
        <v>56</v>
      </c>
    </row>
    <row r="56" spans="1:24" x14ac:dyDescent="0.2">
      <c r="A56" s="67">
        <v>55</v>
      </c>
      <c r="B56" s="68">
        <f t="shared" si="0"/>
        <v>56</v>
      </c>
      <c r="C56" s="68">
        <v>56</v>
      </c>
    </row>
    <row r="57" spans="1:24" x14ac:dyDescent="0.2">
      <c r="A57" s="67">
        <v>56</v>
      </c>
      <c r="B57" s="68">
        <f t="shared" si="0"/>
        <v>56</v>
      </c>
      <c r="C57" s="68">
        <v>56</v>
      </c>
    </row>
    <row r="58" spans="1:24" x14ac:dyDescent="0.2">
      <c r="A58" s="67">
        <v>57</v>
      </c>
      <c r="B58" s="68">
        <f t="shared" si="0"/>
        <v>60</v>
      </c>
      <c r="C58" s="68">
        <v>60</v>
      </c>
    </row>
    <row r="59" spans="1:24" x14ac:dyDescent="0.2">
      <c r="A59" s="67">
        <v>58</v>
      </c>
      <c r="B59" s="68">
        <f t="shared" si="0"/>
        <v>60</v>
      </c>
      <c r="C59" s="68">
        <v>60</v>
      </c>
    </row>
    <row r="60" spans="1:24" x14ac:dyDescent="0.2">
      <c r="A60" s="67">
        <v>59</v>
      </c>
      <c r="B60" s="68">
        <f t="shared" si="0"/>
        <v>60</v>
      </c>
      <c r="C60" s="68">
        <v>60</v>
      </c>
    </row>
    <row r="61" spans="1:24" x14ac:dyDescent="0.2">
      <c r="A61" s="67">
        <v>60</v>
      </c>
      <c r="B61" s="68">
        <f t="shared" si="0"/>
        <v>60</v>
      </c>
      <c r="C61" s="68">
        <v>60</v>
      </c>
    </row>
    <row r="62" spans="1:24" x14ac:dyDescent="0.2">
      <c r="A62" s="67">
        <v>61</v>
      </c>
      <c r="B62" s="68">
        <f t="shared" si="0"/>
        <v>64</v>
      </c>
      <c r="C62" s="68">
        <v>64</v>
      </c>
    </row>
    <row r="63" spans="1:24" x14ac:dyDescent="0.2">
      <c r="A63" s="67">
        <v>62</v>
      </c>
      <c r="B63" s="68">
        <f t="shared" si="0"/>
        <v>64</v>
      </c>
      <c r="C63" s="68">
        <v>64</v>
      </c>
    </row>
    <row r="64" spans="1:24" x14ac:dyDescent="0.2">
      <c r="A64" s="67">
        <v>63</v>
      </c>
      <c r="B64" s="68">
        <f t="shared" si="0"/>
        <v>64</v>
      </c>
      <c r="C64" s="68">
        <v>64</v>
      </c>
    </row>
    <row r="65" spans="1:3" x14ac:dyDescent="0.2">
      <c r="A65" s="67">
        <v>64</v>
      </c>
      <c r="B65" s="68">
        <f t="shared" si="0"/>
        <v>64</v>
      </c>
      <c r="C65" s="68">
        <v>64</v>
      </c>
    </row>
    <row r="66" spans="1:3" x14ac:dyDescent="0.2">
      <c r="A66" s="67">
        <v>65</v>
      </c>
      <c r="B66" s="68">
        <f t="shared" ref="B66:B114" si="1">CEILING(A66,4)</f>
        <v>68</v>
      </c>
      <c r="C66" s="68">
        <v>68</v>
      </c>
    </row>
    <row r="67" spans="1:3" x14ac:dyDescent="0.2">
      <c r="A67" s="67">
        <v>66</v>
      </c>
      <c r="B67" s="68">
        <f t="shared" si="1"/>
        <v>68</v>
      </c>
      <c r="C67" s="68">
        <v>68</v>
      </c>
    </row>
    <row r="68" spans="1:3" x14ac:dyDescent="0.2">
      <c r="A68" s="67">
        <v>67</v>
      </c>
      <c r="B68" s="68">
        <f t="shared" si="1"/>
        <v>68</v>
      </c>
      <c r="C68" s="68">
        <v>68</v>
      </c>
    </row>
    <row r="69" spans="1:3" x14ac:dyDescent="0.2">
      <c r="A69" s="67">
        <v>68</v>
      </c>
      <c r="B69" s="68">
        <f t="shared" si="1"/>
        <v>68</v>
      </c>
      <c r="C69" s="68">
        <v>68</v>
      </c>
    </row>
    <row r="70" spans="1:3" x14ac:dyDescent="0.2">
      <c r="A70" s="67">
        <v>69</v>
      </c>
      <c r="B70" s="68">
        <f t="shared" si="1"/>
        <v>72</v>
      </c>
      <c r="C70" s="68">
        <v>72</v>
      </c>
    </row>
    <row r="71" spans="1:3" x14ac:dyDescent="0.2">
      <c r="A71" s="67">
        <v>70</v>
      </c>
      <c r="B71" s="68">
        <f t="shared" si="1"/>
        <v>72</v>
      </c>
      <c r="C71" s="68">
        <v>72</v>
      </c>
    </row>
    <row r="72" spans="1:3" x14ac:dyDescent="0.2">
      <c r="A72" s="67">
        <v>71</v>
      </c>
      <c r="B72" s="68">
        <f t="shared" si="1"/>
        <v>72</v>
      </c>
      <c r="C72" s="68">
        <v>72</v>
      </c>
    </row>
    <row r="73" spans="1:3" x14ac:dyDescent="0.2">
      <c r="A73" s="67">
        <v>72</v>
      </c>
      <c r="B73" s="68">
        <f t="shared" si="1"/>
        <v>72</v>
      </c>
      <c r="C73" s="68">
        <v>72</v>
      </c>
    </row>
    <row r="74" spans="1:3" x14ac:dyDescent="0.2">
      <c r="A74" s="67">
        <v>73</v>
      </c>
      <c r="B74" s="68">
        <f t="shared" si="1"/>
        <v>76</v>
      </c>
      <c r="C74" s="68">
        <v>76</v>
      </c>
    </row>
    <row r="75" spans="1:3" x14ac:dyDescent="0.2">
      <c r="A75" s="67">
        <v>74</v>
      </c>
      <c r="B75" s="68">
        <f t="shared" si="1"/>
        <v>76</v>
      </c>
      <c r="C75" s="68">
        <v>76</v>
      </c>
    </row>
    <row r="76" spans="1:3" x14ac:dyDescent="0.2">
      <c r="A76" s="67">
        <v>75</v>
      </c>
      <c r="B76" s="68">
        <f t="shared" si="1"/>
        <v>76</v>
      </c>
      <c r="C76" s="68">
        <v>76</v>
      </c>
    </row>
    <row r="77" spans="1:3" x14ac:dyDescent="0.2">
      <c r="A77" s="67">
        <v>76</v>
      </c>
      <c r="B77" s="68">
        <f t="shared" si="1"/>
        <v>76</v>
      </c>
      <c r="C77" s="68">
        <v>76</v>
      </c>
    </row>
    <row r="78" spans="1:3" x14ac:dyDescent="0.2">
      <c r="A78" s="67">
        <v>77</v>
      </c>
      <c r="B78" s="68">
        <f t="shared" si="1"/>
        <v>80</v>
      </c>
      <c r="C78" s="68">
        <v>80</v>
      </c>
    </row>
    <row r="79" spans="1:3" x14ac:dyDescent="0.2">
      <c r="A79" s="67">
        <v>78</v>
      </c>
      <c r="B79" s="68">
        <f t="shared" si="1"/>
        <v>80</v>
      </c>
      <c r="C79" s="68">
        <v>80</v>
      </c>
    </row>
    <row r="80" spans="1:3" x14ac:dyDescent="0.2">
      <c r="A80" s="67">
        <v>79</v>
      </c>
      <c r="B80" s="68">
        <f t="shared" si="1"/>
        <v>80</v>
      </c>
      <c r="C80" s="68">
        <v>80</v>
      </c>
    </row>
    <row r="81" spans="1:3" x14ac:dyDescent="0.2">
      <c r="A81" s="67">
        <v>80</v>
      </c>
      <c r="B81" s="68">
        <f t="shared" si="1"/>
        <v>80</v>
      </c>
      <c r="C81" s="68">
        <v>80</v>
      </c>
    </row>
    <row r="82" spans="1:3" x14ac:dyDescent="0.2">
      <c r="A82" s="67">
        <v>81</v>
      </c>
      <c r="B82" s="68">
        <f t="shared" si="1"/>
        <v>84</v>
      </c>
      <c r="C82" s="68">
        <v>84</v>
      </c>
    </row>
    <row r="83" spans="1:3" x14ac:dyDescent="0.2">
      <c r="A83" s="67">
        <v>82</v>
      </c>
      <c r="B83" s="68">
        <f t="shared" si="1"/>
        <v>84</v>
      </c>
      <c r="C83" s="68">
        <v>84</v>
      </c>
    </row>
    <row r="84" spans="1:3" x14ac:dyDescent="0.2">
      <c r="A84" s="67">
        <v>83</v>
      </c>
      <c r="B84" s="68">
        <f t="shared" si="1"/>
        <v>84</v>
      </c>
      <c r="C84" s="68">
        <v>84</v>
      </c>
    </row>
    <row r="85" spans="1:3" x14ac:dyDescent="0.2">
      <c r="A85" s="67">
        <v>84</v>
      </c>
      <c r="B85" s="68">
        <f t="shared" si="1"/>
        <v>84</v>
      </c>
      <c r="C85" s="68">
        <v>84</v>
      </c>
    </row>
    <row r="86" spans="1:3" x14ac:dyDescent="0.2">
      <c r="A86" s="67">
        <v>85</v>
      </c>
      <c r="B86" s="68">
        <f t="shared" si="1"/>
        <v>88</v>
      </c>
      <c r="C86" s="68">
        <v>88</v>
      </c>
    </row>
    <row r="87" spans="1:3" x14ac:dyDescent="0.2">
      <c r="A87" s="67">
        <v>86</v>
      </c>
      <c r="B87" s="68">
        <f t="shared" si="1"/>
        <v>88</v>
      </c>
      <c r="C87" s="68">
        <v>88</v>
      </c>
    </row>
    <row r="88" spans="1:3" x14ac:dyDescent="0.2">
      <c r="A88" s="67">
        <v>87</v>
      </c>
      <c r="B88" s="68">
        <f t="shared" si="1"/>
        <v>88</v>
      </c>
      <c r="C88" s="68">
        <v>88</v>
      </c>
    </row>
    <row r="89" spans="1:3" x14ac:dyDescent="0.2">
      <c r="A89" s="67">
        <v>88</v>
      </c>
      <c r="B89" s="68">
        <f t="shared" si="1"/>
        <v>88</v>
      </c>
      <c r="C89" s="68">
        <v>88</v>
      </c>
    </row>
    <row r="90" spans="1:3" x14ac:dyDescent="0.2">
      <c r="A90" s="67">
        <v>89</v>
      </c>
      <c r="B90" s="68">
        <f t="shared" si="1"/>
        <v>92</v>
      </c>
      <c r="C90" s="68">
        <v>92</v>
      </c>
    </row>
    <row r="91" spans="1:3" x14ac:dyDescent="0.2">
      <c r="A91" s="67">
        <v>90</v>
      </c>
      <c r="B91" s="68">
        <f t="shared" si="1"/>
        <v>92</v>
      </c>
      <c r="C91" s="68">
        <v>92</v>
      </c>
    </row>
    <row r="92" spans="1:3" x14ac:dyDescent="0.2">
      <c r="A92" s="67">
        <v>91</v>
      </c>
      <c r="B92" s="68">
        <f t="shared" si="1"/>
        <v>92</v>
      </c>
      <c r="C92" s="68">
        <v>92</v>
      </c>
    </row>
    <row r="93" spans="1:3" x14ac:dyDescent="0.2">
      <c r="A93" s="67">
        <v>92</v>
      </c>
      <c r="B93" s="68">
        <f t="shared" si="1"/>
        <v>92</v>
      </c>
      <c r="C93" s="68">
        <v>92</v>
      </c>
    </row>
    <row r="94" spans="1:3" x14ac:dyDescent="0.2">
      <c r="A94" s="67">
        <v>93</v>
      </c>
      <c r="B94" s="68">
        <f t="shared" si="1"/>
        <v>96</v>
      </c>
      <c r="C94" s="68">
        <v>96</v>
      </c>
    </row>
    <row r="95" spans="1:3" x14ac:dyDescent="0.2">
      <c r="A95" s="67">
        <v>94</v>
      </c>
      <c r="B95" s="68">
        <f t="shared" si="1"/>
        <v>96</v>
      </c>
      <c r="C95" s="68">
        <v>96</v>
      </c>
    </row>
    <row r="96" spans="1:3" x14ac:dyDescent="0.2">
      <c r="A96" s="67">
        <v>95</v>
      </c>
      <c r="B96" s="68">
        <f t="shared" si="1"/>
        <v>96</v>
      </c>
      <c r="C96" s="68">
        <v>96</v>
      </c>
    </row>
    <row r="97" spans="1:28" x14ac:dyDescent="0.2">
      <c r="A97" s="67">
        <v>96</v>
      </c>
      <c r="B97" s="68">
        <f t="shared" si="1"/>
        <v>96</v>
      </c>
      <c r="C97" s="68">
        <v>96</v>
      </c>
    </row>
    <row r="98" spans="1:28" x14ac:dyDescent="0.2">
      <c r="A98" s="67">
        <v>97</v>
      </c>
      <c r="B98" s="68">
        <f t="shared" si="1"/>
        <v>100</v>
      </c>
      <c r="C98" s="68">
        <v>100</v>
      </c>
    </row>
    <row r="99" spans="1:28" x14ac:dyDescent="0.2">
      <c r="A99" s="67">
        <v>98</v>
      </c>
      <c r="B99" s="68">
        <f t="shared" si="1"/>
        <v>100</v>
      </c>
      <c r="C99" s="68">
        <v>100</v>
      </c>
    </row>
    <row r="100" spans="1:28" x14ac:dyDescent="0.2">
      <c r="A100" s="67">
        <v>99</v>
      </c>
      <c r="B100" s="68">
        <f t="shared" si="1"/>
        <v>100</v>
      </c>
      <c r="C100" s="68">
        <v>100</v>
      </c>
    </row>
    <row r="101" spans="1:28" x14ac:dyDescent="0.2">
      <c r="A101" s="67">
        <v>100</v>
      </c>
      <c r="B101" s="68">
        <f t="shared" si="1"/>
        <v>100</v>
      </c>
      <c r="C101" s="68">
        <v>100</v>
      </c>
    </row>
    <row r="102" spans="1:28" x14ac:dyDescent="0.2">
      <c r="A102" s="67">
        <v>101</v>
      </c>
      <c r="B102" s="68">
        <f t="shared" si="1"/>
        <v>104</v>
      </c>
      <c r="C102" s="68">
        <v>104</v>
      </c>
    </row>
    <row r="103" spans="1:28" x14ac:dyDescent="0.2">
      <c r="A103" s="67">
        <v>102</v>
      </c>
      <c r="B103" s="68">
        <f t="shared" si="1"/>
        <v>104</v>
      </c>
      <c r="C103" s="68">
        <v>104</v>
      </c>
    </row>
    <row r="104" spans="1:28" x14ac:dyDescent="0.2">
      <c r="A104" s="67">
        <v>103</v>
      </c>
      <c r="B104" s="68">
        <f t="shared" si="1"/>
        <v>104</v>
      </c>
      <c r="C104" s="68">
        <v>104</v>
      </c>
    </row>
    <row r="105" spans="1:28" x14ac:dyDescent="0.2">
      <c r="A105" s="67">
        <v>104</v>
      </c>
      <c r="B105" s="68">
        <f t="shared" si="1"/>
        <v>104</v>
      </c>
      <c r="C105" s="68">
        <v>104</v>
      </c>
      <c r="G105"/>
      <c r="I105"/>
    </row>
    <row r="106" spans="1:28" x14ac:dyDescent="0.2">
      <c r="A106" s="67">
        <v>105</v>
      </c>
      <c r="B106" s="68">
        <f t="shared" si="1"/>
        <v>108</v>
      </c>
      <c r="C106" s="68">
        <v>108</v>
      </c>
      <c r="G106"/>
      <c r="I106"/>
    </row>
    <row r="107" spans="1:28" x14ac:dyDescent="0.2">
      <c r="A107" s="67">
        <v>106</v>
      </c>
      <c r="B107" s="68">
        <f t="shared" si="1"/>
        <v>108</v>
      </c>
      <c r="C107" s="68">
        <v>108</v>
      </c>
      <c r="G107"/>
      <c r="I107"/>
    </row>
    <row r="108" spans="1:28" ht="25.5" x14ac:dyDescent="0.2">
      <c r="A108" s="67">
        <v>107</v>
      </c>
      <c r="B108" s="68">
        <f t="shared" si="1"/>
        <v>108</v>
      </c>
      <c r="C108" s="68">
        <v>108</v>
      </c>
      <c r="F108" s="9"/>
      <c r="G108" s="12" t="s">
        <v>99</v>
      </c>
      <c r="H108" s="13" t="s">
        <v>100</v>
      </c>
      <c r="I108" s="13" t="s">
        <v>101</v>
      </c>
      <c r="L108" s="9"/>
      <c r="N108" s="1"/>
      <c r="X108"/>
      <c r="AB108" s="10"/>
    </row>
    <row r="109" spans="1:28" x14ac:dyDescent="0.2">
      <c r="A109" s="67">
        <v>108</v>
      </c>
      <c r="B109" s="68">
        <f t="shared" si="1"/>
        <v>108</v>
      </c>
      <c r="C109" s="68">
        <v>108</v>
      </c>
      <c r="F109" s="9"/>
      <c r="G109" s="11" t="s">
        <v>102</v>
      </c>
      <c r="H109" s="17" t="s">
        <v>103</v>
      </c>
      <c r="I109" s="17" t="s">
        <v>104</v>
      </c>
      <c r="L109" s="9"/>
      <c r="N109" s="1"/>
      <c r="X109"/>
      <c r="AB109" s="10"/>
    </row>
    <row r="110" spans="1:28" x14ac:dyDescent="0.2">
      <c r="A110" s="67">
        <v>109</v>
      </c>
      <c r="B110" s="68">
        <f t="shared" si="1"/>
        <v>112</v>
      </c>
      <c r="C110" s="68">
        <v>112</v>
      </c>
      <c r="F110" s="9"/>
      <c r="G110" s="11" t="s">
        <v>102</v>
      </c>
      <c r="H110" s="17" t="s">
        <v>103</v>
      </c>
      <c r="I110" s="17" t="s">
        <v>104</v>
      </c>
      <c r="L110" s="9"/>
      <c r="N110" s="1"/>
      <c r="X110"/>
      <c r="AB110" s="10"/>
    </row>
    <row r="111" spans="1:28" ht="105.75" x14ac:dyDescent="0.2">
      <c r="A111" s="67">
        <v>110</v>
      </c>
      <c r="B111" s="68">
        <f t="shared" si="1"/>
        <v>112</v>
      </c>
      <c r="C111" s="68">
        <v>112</v>
      </c>
      <c r="E111" s="12" t="s">
        <v>105</v>
      </c>
      <c r="F111" s="13"/>
      <c r="G111" s="11" t="s">
        <v>102</v>
      </c>
      <c r="H111" s="17" t="s">
        <v>103</v>
      </c>
      <c r="I111" s="17" t="s">
        <v>104</v>
      </c>
      <c r="J111" s="12" t="s">
        <v>106</v>
      </c>
      <c r="K111" s="77"/>
      <c r="M111" s="13" t="s">
        <v>107</v>
      </c>
      <c r="N111" s="13" t="s">
        <v>33</v>
      </c>
      <c r="O111" s="13" t="s">
        <v>108</v>
      </c>
      <c r="P111" s="13" t="s">
        <v>109</v>
      </c>
      <c r="Q111" s="18" t="s">
        <v>110</v>
      </c>
      <c r="X111"/>
      <c r="AB111" s="10"/>
    </row>
    <row r="112" spans="1:28" ht="38.25" x14ac:dyDescent="0.2">
      <c r="A112" s="67">
        <v>111</v>
      </c>
      <c r="B112" s="68">
        <f t="shared" si="1"/>
        <v>112</v>
      </c>
      <c r="C112" s="68">
        <v>112</v>
      </c>
      <c r="E112" s="11" t="s">
        <v>111</v>
      </c>
      <c r="F112" s="17"/>
      <c r="G112"/>
      <c r="I112"/>
      <c r="J112" s="14" t="s">
        <v>112</v>
      </c>
      <c r="K112" s="14"/>
      <c r="L112" s="11" t="s">
        <v>50</v>
      </c>
      <c r="M112" s="17" t="s">
        <v>113</v>
      </c>
      <c r="N112" s="17" t="s">
        <v>114</v>
      </c>
      <c r="O112" s="17" t="s">
        <v>104</v>
      </c>
      <c r="P112" s="17" t="s">
        <v>104</v>
      </c>
      <c r="Q112" s="16" t="s">
        <v>115</v>
      </c>
      <c r="X112"/>
      <c r="AB112" s="10"/>
    </row>
    <row r="113" spans="1:28" ht="63.75" x14ac:dyDescent="0.2">
      <c r="A113" s="67">
        <v>112</v>
      </c>
      <c r="B113" s="68">
        <f t="shared" si="1"/>
        <v>112</v>
      </c>
      <c r="C113" s="68">
        <v>112</v>
      </c>
      <c r="E113" s="11" t="s">
        <v>111</v>
      </c>
      <c r="F113" s="17"/>
      <c r="G113"/>
      <c r="I113"/>
      <c r="J113" s="15" t="s">
        <v>116</v>
      </c>
      <c r="K113" s="15"/>
      <c r="L113" s="11" t="s">
        <v>50</v>
      </c>
      <c r="M113" s="17" t="s">
        <v>113</v>
      </c>
      <c r="N113" s="17" t="s">
        <v>114</v>
      </c>
      <c r="O113" s="17" t="s">
        <v>104</v>
      </c>
      <c r="P113" s="17" t="s">
        <v>104</v>
      </c>
      <c r="Q113" s="16" t="s">
        <v>117</v>
      </c>
      <c r="X113"/>
      <c r="AB113" s="10"/>
    </row>
    <row r="114" spans="1:28" ht="63.75" x14ac:dyDescent="0.2">
      <c r="A114" s="67">
        <v>113</v>
      </c>
      <c r="B114" s="68">
        <f t="shared" si="1"/>
        <v>116</v>
      </c>
      <c r="C114" s="68">
        <v>116</v>
      </c>
      <c r="E114" s="11" t="s">
        <v>111</v>
      </c>
      <c r="F114" s="17"/>
      <c r="G114"/>
      <c r="I114"/>
      <c r="J114" s="15" t="s">
        <v>116</v>
      </c>
      <c r="K114" s="15"/>
      <c r="L114" s="11" t="s">
        <v>50</v>
      </c>
      <c r="M114" s="17" t="s">
        <v>113</v>
      </c>
      <c r="N114" s="17" t="s">
        <v>114</v>
      </c>
      <c r="O114" s="17" t="s">
        <v>104</v>
      </c>
      <c r="P114" s="17" t="s">
        <v>104</v>
      </c>
      <c r="Q114" s="16" t="s">
        <v>118</v>
      </c>
      <c r="X114"/>
      <c r="AB114" s="10"/>
    </row>
    <row r="115" spans="1:28" x14ac:dyDescent="0.2">
      <c r="A115" s="67">
        <v>114</v>
      </c>
      <c r="B115" s="68">
        <f t="shared" ref="B115:B146" si="2">CEILING(A115,4)</f>
        <v>116</v>
      </c>
      <c r="C115" s="68">
        <v>116</v>
      </c>
      <c r="F115" s="9"/>
      <c r="G115"/>
      <c r="I115"/>
      <c r="L115" s="9"/>
      <c r="N115" s="1"/>
      <c r="X115"/>
      <c r="AB115" s="10"/>
    </row>
    <row r="116" spans="1:28" x14ac:dyDescent="0.2">
      <c r="A116" s="67">
        <v>115</v>
      </c>
      <c r="B116" s="68">
        <f t="shared" si="2"/>
        <v>116</v>
      </c>
      <c r="C116" s="68">
        <v>116</v>
      </c>
      <c r="F116" s="9"/>
      <c r="G116"/>
      <c r="I116"/>
      <c r="L116" s="9"/>
      <c r="N116" s="1"/>
      <c r="X116"/>
      <c r="AB116" s="10"/>
    </row>
    <row r="117" spans="1:28" x14ac:dyDescent="0.2">
      <c r="A117" s="67">
        <v>116</v>
      </c>
      <c r="B117" s="68">
        <f t="shared" si="2"/>
        <v>116</v>
      </c>
      <c r="C117" s="68">
        <v>116</v>
      </c>
      <c r="F117" s="9"/>
      <c r="L117" s="9"/>
      <c r="N117" s="1"/>
      <c r="X117"/>
      <c r="AB117" s="10"/>
    </row>
    <row r="118" spans="1:28" x14ac:dyDescent="0.2">
      <c r="A118" s="67">
        <v>117</v>
      </c>
      <c r="B118" s="68">
        <f t="shared" si="2"/>
        <v>120</v>
      </c>
      <c r="C118" s="68">
        <v>120</v>
      </c>
      <c r="F118" s="9"/>
      <c r="L118" s="9"/>
      <c r="N118" s="1"/>
      <c r="X118"/>
      <c r="AB118" s="10"/>
    </row>
    <row r="119" spans="1:28" x14ac:dyDescent="0.2">
      <c r="A119" s="67">
        <v>118</v>
      </c>
      <c r="B119" s="68">
        <f t="shared" si="2"/>
        <v>120</v>
      </c>
      <c r="C119" s="68">
        <v>120</v>
      </c>
      <c r="F119" s="9"/>
      <c r="L119" s="9"/>
      <c r="N119" s="1"/>
      <c r="X119"/>
      <c r="AB119" s="10"/>
    </row>
    <row r="120" spans="1:28" x14ac:dyDescent="0.2">
      <c r="A120" s="67">
        <v>119</v>
      </c>
      <c r="B120" s="68">
        <f t="shared" si="2"/>
        <v>120</v>
      </c>
      <c r="C120" s="68">
        <v>120</v>
      </c>
    </row>
    <row r="121" spans="1:28" x14ac:dyDescent="0.2">
      <c r="A121" s="67">
        <v>120</v>
      </c>
      <c r="B121" s="68">
        <f t="shared" si="2"/>
        <v>120</v>
      </c>
      <c r="C121" s="68">
        <v>120</v>
      </c>
    </row>
    <row r="122" spans="1:28" x14ac:dyDescent="0.2">
      <c r="A122" s="67">
        <v>121</v>
      </c>
      <c r="B122" s="68">
        <f t="shared" si="2"/>
        <v>124</v>
      </c>
      <c r="C122" s="68">
        <v>124</v>
      </c>
    </row>
    <row r="123" spans="1:28" x14ac:dyDescent="0.2">
      <c r="A123" s="67">
        <v>122</v>
      </c>
      <c r="B123" s="68">
        <f t="shared" si="2"/>
        <v>124</v>
      </c>
      <c r="C123" s="68">
        <v>124</v>
      </c>
    </row>
    <row r="124" spans="1:28" x14ac:dyDescent="0.2">
      <c r="A124" s="67">
        <v>123</v>
      </c>
      <c r="B124" s="68">
        <f t="shared" si="2"/>
        <v>124</v>
      </c>
      <c r="C124" s="68">
        <v>124</v>
      </c>
    </row>
    <row r="125" spans="1:28" x14ac:dyDescent="0.2">
      <c r="A125" s="67">
        <v>124</v>
      </c>
      <c r="B125" s="68">
        <f t="shared" si="2"/>
        <v>124</v>
      </c>
      <c r="C125" s="68">
        <v>124</v>
      </c>
    </row>
    <row r="126" spans="1:28" x14ac:dyDescent="0.2">
      <c r="A126" s="67">
        <v>125</v>
      </c>
      <c r="B126" s="68">
        <f t="shared" si="2"/>
        <v>128</v>
      </c>
      <c r="C126" s="68">
        <v>128</v>
      </c>
    </row>
    <row r="127" spans="1:28" x14ac:dyDescent="0.2">
      <c r="A127" s="67">
        <v>126</v>
      </c>
      <c r="B127" s="68">
        <f t="shared" si="2"/>
        <v>128</v>
      </c>
      <c r="C127" s="68">
        <v>128</v>
      </c>
    </row>
    <row r="128" spans="1:28" x14ac:dyDescent="0.2">
      <c r="A128" s="67">
        <v>127</v>
      </c>
      <c r="B128" s="68">
        <f t="shared" si="2"/>
        <v>128</v>
      </c>
      <c r="C128" s="68">
        <v>128</v>
      </c>
    </row>
    <row r="129" spans="1:3" x14ac:dyDescent="0.2">
      <c r="A129" s="67">
        <v>128</v>
      </c>
      <c r="B129" s="68">
        <f t="shared" si="2"/>
        <v>128</v>
      </c>
      <c r="C129" s="68">
        <v>128</v>
      </c>
    </row>
    <row r="130" spans="1:3" x14ac:dyDescent="0.2">
      <c r="A130" s="67">
        <v>129</v>
      </c>
      <c r="B130" s="68">
        <f t="shared" si="2"/>
        <v>132</v>
      </c>
      <c r="C130" s="68">
        <v>132</v>
      </c>
    </row>
    <row r="131" spans="1:3" x14ac:dyDescent="0.2">
      <c r="A131" s="67">
        <v>130</v>
      </c>
      <c r="B131" s="68">
        <f t="shared" si="2"/>
        <v>132</v>
      </c>
      <c r="C131" s="68">
        <v>132</v>
      </c>
    </row>
    <row r="132" spans="1:3" x14ac:dyDescent="0.2">
      <c r="A132" s="67">
        <v>131</v>
      </c>
      <c r="B132" s="68">
        <f t="shared" si="2"/>
        <v>132</v>
      </c>
      <c r="C132" s="68">
        <v>132</v>
      </c>
    </row>
    <row r="133" spans="1:3" x14ac:dyDescent="0.2">
      <c r="A133" s="67">
        <v>132</v>
      </c>
      <c r="B133" s="68">
        <f t="shared" si="2"/>
        <v>132</v>
      </c>
      <c r="C133" s="68">
        <v>132</v>
      </c>
    </row>
    <row r="134" spans="1:3" x14ac:dyDescent="0.2">
      <c r="A134" s="67">
        <v>133</v>
      </c>
      <c r="B134" s="68">
        <f t="shared" si="2"/>
        <v>136</v>
      </c>
      <c r="C134" s="68">
        <v>136</v>
      </c>
    </row>
    <row r="135" spans="1:3" x14ac:dyDescent="0.2">
      <c r="A135" s="67">
        <v>134</v>
      </c>
      <c r="B135" s="68">
        <f t="shared" si="2"/>
        <v>136</v>
      </c>
      <c r="C135" s="68">
        <v>136</v>
      </c>
    </row>
    <row r="136" spans="1:3" x14ac:dyDescent="0.2">
      <c r="A136" s="67">
        <v>135</v>
      </c>
      <c r="B136" s="68">
        <f t="shared" si="2"/>
        <v>136</v>
      </c>
      <c r="C136" s="68">
        <v>136</v>
      </c>
    </row>
    <row r="137" spans="1:3" x14ac:dyDescent="0.2">
      <c r="A137" s="67">
        <v>136</v>
      </c>
      <c r="B137" s="68">
        <f t="shared" si="2"/>
        <v>136</v>
      </c>
      <c r="C137" s="68">
        <v>136</v>
      </c>
    </row>
    <row r="138" spans="1:3" x14ac:dyDescent="0.2">
      <c r="A138" s="67">
        <v>137</v>
      </c>
      <c r="B138" s="68">
        <f t="shared" si="2"/>
        <v>140</v>
      </c>
      <c r="C138" s="68">
        <v>140</v>
      </c>
    </row>
    <row r="139" spans="1:3" x14ac:dyDescent="0.2">
      <c r="A139" s="67">
        <v>138</v>
      </c>
      <c r="B139" s="68">
        <f t="shared" si="2"/>
        <v>140</v>
      </c>
      <c r="C139" s="68">
        <v>140</v>
      </c>
    </row>
    <row r="140" spans="1:3" x14ac:dyDescent="0.2">
      <c r="A140" s="67">
        <v>139</v>
      </c>
      <c r="B140" s="68">
        <f t="shared" si="2"/>
        <v>140</v>
      </c>
      <c r="C140" s="68">
        <v>140</v>
      </c>
    </row>
    <row r="141" spans="1:3" x14ac:dyDescent="0.2">
      <c r="A141" s="67">
        <v>140</v>
      </c>
      <c r="B141" s="68">
        <f t="shared" si="2"/>
        <v>140</v>
      </c>
      <c r="C141" s="68">
        <v>140</v>
      </c>
    </row>
    <row r="142" spans="1:3" x14ac:dyDescent="0.2">
      <c r="A142" s="67">
        <v>141</v>
      </c>
      <c r="B142" s="68">
        <f t="shared" si="2"/>
        <v>144</v>
      </c>
      <c r="C142" s="68">
        <v>144</v>
      </c>
    </row>
    <row r="143" spans="1:3" x14ac:dyDescent="0.2">
      <c r="A143" s="67">
        <v>142</v>
      </c>
      <c r="B143" s="68">
        <f t="shared" si="2"/>
        <v>144</v>
      </c>
      <c r="C143" s="68">
        <v>144</v>
      </c>
    </row>
    <row r="144" spans="1:3" x14ac:dyDescent="0.2">
      <c r="A144" s="67">
        <v>143</v>
      </c>
      <c r="B144" s="68">
        <f t="shared" si="2"/>
        <v>144</v>
      </c>
      <c r="C144" s="68">
        <v>144</v>
      </c>
    </row>
    <row r="145" spans="1:3" x14ac:dyDescent="0.2">
      <c r="A145" s="67">
        <v>144</v>
      </c>
      <c r="B145" s="68">
        <f t="shared" si="2"/>
        <v>144</v>
      </c>
      <c r="C145" s="68">
        <v>144</v>
      </c>
    </row>
    <row r="146" spans="1:3" x14ac:dyDescent="0.2">
      <c r="A146" s="67">
        <v>145</v>
      </c>
      <c r="B146" s="68">
        <f t="shared" si="2"/>
        <v>148</v>
      </c>
      <c r="C146" s="68">
        <v>148</v>
      </c>
    </row>
    <row r="147" spans="1:3" x14ac:dyDescent="0.2">
      <c r="A147" s="67">
        <v>146</v>
      </c>
      <c r="B147" s="68">
        <f t="shared" ref="B147:B178" si="3">CEILING(A147,4)</f>
        <v>148</v>
      </c>
      <c r="C147" s="68">
        <v>148</v>
      </c>
    </row>
    <row r="148" spans="1:3" x14ac:dyDescent="0.2">
      <c r="A148" s="67">
        <v>147</v>
      </c>
      <c r="B148" s="68">
        <f t="shared" si="3"/>
        <v>148</v>
      </c>
      <c r="C148" s="68">
        <v>148</v>
      </c>
    </row>
    <row r="149" spans="1:3" x14ac:dyDescent="0.2">
      <c r="A149" s="67">
        <v>148</v>
      </c>
      <c r="B149" s="68">
        <f t="shared" si="3"/>
        <v>148</v>
      </c>
      <c r="C149" s="68">
        <v>148</v>
      </c>
    </row>
    <row r="150" spans="1:3" x14ac:dyDescent="0.2">
      <c r="A150" s="67">
        <v>149</v>
      </c>
      <c r="B150" s="68">
        <f t="shared" si="3"/>
        <v>152</v>
      </c>
      <c r="C150" s="68">
        <v>152</v>
      </c>
    </row>
    <row r="151" spans="1:3" x14ac:dyDescent="0.2">
      <c r="A151" s="67">
        <v>150</v>
      </c>
      <c r="B151" s="68">
        <f t="shared" si="3"/>
        <v>152</v>
      </c>
      <c r="C151" s="68">
        <v>152</v>
      </c>
    </row>
    <row r="152" spans="1:3" x14ac:dyDescent="0.2">
      <c r="A152" s="67">
        <v>151</v>
      </c>
      <c r="B152" s="68">
        <f t="shared" si="3"/>
        <v>152</v>
      </c>
      <c r="C152" s="68">
        <v>152</v>
      </c>
    </row>
    <row r="153" spans="1:3" x14ac:dyDescent="0.2">
      <c r="A153" s="67">
        <v>152</v>
      </c>
      <c r="B153" s="68">
        <f t="shared" si="3"/>
        <v>152</v>
      </c>
      <c r="C153" s="68">
        <v>152</v>
      </c>
    </row>
    <row r="154" spans="1:3" x14ac:dyDescent="0.2">
      <c r="A154" s="67">
        <v>153</v>
      </c>
      <c r="B154" s="68">
        <f t="shared" si="3"/>
        <v>156</v>
      </c>
      <c r="C154" s="68">
        <v>156</v>
      </c>
    </row>
    <row r="155" spans="1:3" x14ac:dyDescent="0.2">
      <c r="A155" s="67">
        <v>154</v>
      </c>
      <c r="B155" s="68">
        <f t="shared" si="3"/>
        <v>156</v>
      </c>
      <c r="C155" s="68">
        <v>156</v>
      </c>
    </row>
    <row r="156" spans="1:3" x14ac:dyDescent="0.2">
      <c r="A156" s="67">
        <v>155</v>
      </c>
      <c r="B156" s="68">
        <f t="shared" si="3"/>
        <v>156</v>
      </c>
      <c r="C156" s="68">
        <v>156</v>
      </c>
    </row>
    <row r="157" spans="1:3" x14ac:dyDescent="0.2">
      <c r="A157" s="67">
        <v>156</v>
      </c>
      <c r="B157" s="68">
        <f t="shared" si="3"/>
        <v>156</v>
      </c>
      <c r="C157" s="68">
        <v>156</v>
      </c>
    </row>
    <row r="158" spans="1:3" x14ac:dyDescent="0.2">
      <c r="A158" s="67">
        <v>157</v>
      </c>
      <c r="B158" s="68">
        <f t="shared" si="3"/>
        <v>160</v>
      </c>
      <c r="C158" s="68">
        <v>160</v>
      </c>
    </row>
    <row r="159" spans="1:3" x14ac:dyDescent="0.2">
      <c r="A159" s="67">
        <v>158</v>
      </c>
      <c r="B159" s="68">
        <f t="shared" si="3"/>
        <v>160</v>
      </c>
      <c r="C159" s="68">
        <v>160</v>
      </c>
    </row>
    <row r="160" spans="1:3" x14ac:dyDescent="0.2">
      <c r="A160" s="67">
        <v>159</v>
      </c>
      <c r="B160" s="68">
        <f t="shared" si="3"/>
        <v>160</v>
      </c>
      <c r="C160" s="68">
        <v>160</v>
      </c>
    </row>
    <row r="161" spans="1:3" x14ac:dyDescent="0.2">
      <c r="A161" s="67">
        <v>160</v>
      </c>
      <c r="B161" s="68">
        <f t="shared" si="3"/>
        <v>160</v>
      </c>
      <c r="C161" s="68">
        <v>160</v>
      </c>
    </row>
    <row r="162" spans="1:3" x14ac:dyDescent="0.2">
      <c r="A162" s="67">
        <v>161</v>
      </c>
      <c r="B162" s="68">
        <f t="shared" si="3"/>
        <v>164</v>
      </c>
      <c r="C162" s="68">
        <v>164</v>
      </c>
    </row>
    <row r="163" spans="1:3" x14ac:dyDescent="0.2">
      <c r="A163" s="67">
        <v>162</v>
      </c>
      <c r="B163" s="68">
        <f t="shared" si="3"/>
        <v>164</v>
      </c>
      <c r="C163" s="68">
        <v>164</v>
      </c>
    </row>
    <row r="164" spans="1:3" x14ac:dyDescent="0.2">
      <c r="A164" s="67">
        <v>163</v>
      </c>
      <c r="B164" s="68">
        <f t="shared" si="3"/>
        <v>164</v>
      </c>
      <c r="C164" s="68">
        <v>164</v>
      </c>
    </row>
    <row r="165" spans="1:3" x14ac:dyDescent="0.2">
      <c r="A165" s="67">
        <v>164</v>
      </c>
      <c r="B165" s="68">
        <f t="shared" si="3"/>
        <v>164</v>
      </c>
      <c r="C165" s="68">
        <v>164</v>
      </c>
    </row>
    <row r="166" spans="1:3" x14ac:dyDescent="0.2">
      <c r="A166" s="67">
        <v>165</v>
      </c>
      <c r="B166" s="68">
        <f t="shared" si="3"/>
        <v>168</v>
      </c>
      <c r="C166" s="68">
        <v>168</v>
      </c>
    </row>
    <row r="167" spans="1:3" x14ac:dyDescent="0.2">
      <c r="A167" s="67">
        <v>166</v>
      </c>
      <c r="B167" s="68">
        <f t="shared" si="3"/>
        <v>168</v>
      </c>
      <c r="C167" s="68">
        <v>168</v>
      </c>
    </row>
    <row r="168" spans="1:3" x14ac:dyDescent="0.2">
      <c r="A168" s="67">
        <v>167</v>
      </c>
      <c r="B168" s="68">
        <f t="shared" si="3"/>
        <v>168</v>
      </c>
      <c r="C168" s="68">
        <v>168</v>
      </c>
    </row>
    <row r="169" spans="1:3" x14ac:dyDescent="0.2">
      <c r="A169" s="67">
        <v>168</v>
      </c>
      <c r="B169" s="68">
        <f t="shared" si="3"/>
        <v>168</v>
      </c>
      <c r="C169" s="68">
        <v>168</v>
      </c>
    </row>
    <row r="170" spans="1:3" x14ac:dyDescent="0.2">
      <c r="A170" s="67">
        <v>169</v>
      </c>
      <c r="B170" s="68">
        <f t="shared" si="3"/>
        <v>172</v>
      </c>
      <c r="C170" s="68">
        <v>172</v>
      </c>
    </row>
    <row r="171" spans="1:3" x14ac:dyDescent="0.2">
      <c r="A171" s="67">
        <v>170</v>
      </c>
      <c r="B171" s="68">
        <f t="shared" si="3"/>
        <v>172</v>
      </c>
      <c r="C171" s="68">
        <v>172</v>
      </c>
    </row>
    <row r="172" spans="1:3" x14ac:dyDescent="0.2">
      <c r="A172" s="67">
        <v>171</v>
      </c>
      <c r="B172" s="68">
        <f t="shared" si="3"/>
        <v>172</v>
      </c>
      <c r="C172" s="68">
        <v>172</v>
      </c>
    </row>
    <row r="173" spans="1:3" x14ac:dyDescent="0.2">
      <c r="A173" s="67">
        <v>172</v>
      </c>
      <c r="B173" s="68">
        <f t="shared" si="3"/>
        <v>172</v>
      </c>
      <c r="C173" s="68">
        <v>172</v>
      </c>
    </row>
    <row r="174" spans="1:3" x14ac:dyDescent="0.2">
      <c r="A174" s="67">
        <v>173</v>
      </c>
      <c r="B174" s="68">
        <f t="shared" si="3"/>
        <v>176</v>
      </c>
      <c r="C174" s="68">
        <v>176</v>
      </c>
    </row>
    <row r="175" spans="1:3" x14ac:dyDescent="0.2">
      <c r="A175" s="67">
        <v>174</v>
      </c>
      <c r="B175" s="68">
        <f t="shared" si="3"/>
        <v>176</v>
      </c>
      <c r="C175" s="68">
        <v>176</v>
      </c>
    </row>
    <row r="176" spans="1:3" x14ac:dyDescent="0.2">
      <c r="A176" s="67">
        <v>175</v>
      </c>
      <c r="B176" s="68">
        <f t="shared" si="3"/>
        <v>176</v>
      </c>
      <c r="C176" s="68">
        <v>176</v>
      </c>
    </row>
    <row r="177" spans="1:3" x14ac:dyDescent="0.2">
      <c r="A177" s="67">
        <v>176</v>
      </c>
      <c r="B177" s="68">
        <f t="shared" si="3"/>
        <v>176</v>
      </c>
      <c r="C177" s="68">
        <v>176</v>
      </c>
    </row>
    <row r="178" spans="1:3" x14ac:dyDescent="0.2">
      <c r="A178" s="67">
        <v>177</v>
      </c>
      <c r="B178" s="68">
        <f t="shared" si="3"/>
        <v>180</v>
      </c>
      <c r="C178" s="68">
        <v>180</v>
      </c>
    </row>
    <row r="179" spans="1:3" x14ac:dyDescent="0.2">
      <c r="A179" s="67">
        <v>178</v>
      </c>
      <c r="B179" s="68">
        <f t="shared" ref="B179:B210" si="4">CEILING(A179,4)</f>
        <v>180</v>
      </c>
      <c r="C179" s="68">
        <v>180</v>
      </c>
    </row>
    <row r="180" spans="1:3" x14ac:dyDescent="0.2">
      <c r="A180" s="67">
        <v>179</v>
      </c>
      <c r="B180" s="68">
        <f t="shared" si="4"/>
        <v>180</v>
      </c>
      <c r="C180" s="68">
        <v>180</v>
      </c>
    </row>
    <row r="181" spans="1:3" x14ac:dyDescent="0.2">
      <c r="A181" s="67">
        <v>180</v>
      </c>
      <c r="B181" s="68">
        <f t="shared" si="4"/>
        <v>180</v>
      </c>
      <c r="C181" s="68">
        <v>180</v>
      </c>
    </row>
    <row r="182" spans="1:3" x14ac:dyDescent="0.2">
      <c r="A182" s="67">
        <v>181</v>
      </c>
      <c r="B182" s="68">
        <f t="shared" si="4"/>
        <v>184</v>
      </c>
      <c r="C182" s="68">
        <v>184</v>
      </c>
    </row>
    <row r="183" spans="1:3" x14ac:dyDescent="0.2">
      <c r="A183" s="67">
        <v>182</v>
      </c>
      <c r="B183" s="68">
        <f t="shared" si="4"/>
        <v>184</v>
      </c>
      <c r="C183" s="68">
        <v>184</v>
      </c>
    </row>
    <row r="184" spans="1:3" x14ac:dyDescent="0.2">
      <c r="A184" s="67">
        <v>183</v>
      </c>
      <c r="B184" s="68">
        <f t="shared" si="4"/>
        <v>184</v>
      </c>
      <c r="C184" s="68">
        <v>184</v>
      </c>
    </row>
    <row r="185" spans="1:3" x14ac:dyDescent="0.2">
      <c r="A185" s="67">
        <v>184</v>
      </c>
      <c r="B185" s="68">
        <f t="shared" si="4"/>
        <v>184</v>
      </c>
      <c r="C185" s="68">
        <v>184</v>
      </c>
    </row>
    <row r="186" spans="1:3" x14ac:dyDescent="0.2">
      <c r="A186" s="67">
        <v>185</v>
      </c>
      <c r="B186" s="68">
        <f t="shared" si="4"/>
        <v>188</v>
      </c>
      <c r="C186" s="68">
        <v>188</v>
      </c>
    </row>
    <row r="187" spans="1:3" x14ac:dyDescent="0.2">
      <c r="A187" s="67">
        <v>186</v>
      </c>
      <c r="B187" s="68">
        <f t="shared" si="4"/>
        <v>188</v>
      </c>
      <c r="C187" s="68">
        <v>188</v>
      </c>
    </row>
    <row r="188" spans="1:3" x14ac:dyDescent="0.2">
      <c r="A188" s="67">
        <v>187</v>
      </c>
      <c r="B188" s="68">
        <f t="shared" si="4"/>
        <v>188</v>
      </c>
      <c r="C188" s="68">
        <v>188</v>
      </c>
    </row>
    <row r="189" spans="1:3" x14ac:dyDescent="0.2">
      <c r="A189" s="67">
        <v>188</v>
      </c>
      <c r="B189" s="68">
        <f t="shared" si="4"/>
        <v>188</v>
      </c>
      <c r="C189" s="68">
        <v>188</v>
      </c>
    </row>
    <row r="190" spans="1:3" x14ac:dyDescent="0.2">
      <c r="A190" s="67">
        <v>189</v>
      </c>
      <c r="B190" s="68">
        <f t="shared" si="4"/>
        <v>192</v>
      </c>
      <c r="C190" s="68">
        <v>192</v>
      </c>
    </row>
    <row r="191" spans="1:3" x14ac:dyDescent="0.2">
      <c r="A191" s="67">
        <v>190</v>
      </c>
      <c r="B191" s="68">
        <f t="shared" si="4"/>
        <v>192</v>
      </c>
      <c r="C191" s="68">
        <v>192</v>
      </c>
    </row>
    <row r="192" spans="1:3" x14ac:dyDescent="0.2">
      <c r="A192" s="67">
        <v>191</v>
      </c>
      <c r="B192" s="68">
        <f t="shared" si="4"/>
        <v>192</v>
      </c>
      <c r="C192" s="68">
        <v>192</v>
      </c>
    </row>
    <row r="193" spans="1:3" x14ac:dyDescent="0.2">
      <c r="A193" s="67">
        <v>192</v>
      </c>
      <c r="B193" s="68">
        <f t="shared" si="4"/>
        <v>192</v>
      </c>
      <c r="C193" s="68">
        <v>192</v>
      </c>
    </row>
    <row r="194" spans="1:3" x14ac:dyDescent="0.2">
      <c r="A194" s="67">
        <v>193</v>
      </c>
      <c r="B194" s="68">
        <f t="shared" si="4"/>
        <v>196</v>
      </c>
      <c r="C194" s="68">
        <v>196</v>
      </c>
    </row>
    <row r="195" spans="1:3" x14ac:dyDescent="0.2">
      <c r="A195" s="67">
        <v>194</v>
      </c>
      <c r="B195" s="68">
        <f t="shared" si="4"/>
        <v>196</v>
      </c>
      <c r="C195" s="68">
        <v>196</v>
      </c>
    </row>
    <row r="196" spans="1:3" x14ac:dyDescent="0.2">
      <c r="A196" s="67">
        <v>195</v>
      </c>
      <c r="B196" s="68">
        <f t="shared" si="4"/>
        <v>196</v>
      </c>
      <c r="C196" s="68">
        <v>196</v>
      </c>
    </row>
    <row r="197" spans="1:3" x14ac:dyDescent="0.2">
      <c r="A197" s="67">
        <v>196</v>
      </c>
      <c r="B197" s="68">
        <f t="shared" si="4"/>
        <v>196</v>
      </c>
      <c r="C197" s="68">
        <v>196</v>
      </c>
    </row>
    <row r="198" spans="1:3" x14ac:dyDescent="0.2">
      <c r="A198" s="67">
        <v>197</v>
      </c>
      <c r="B198" s="68">
        <f t="shared" si="4"/>
        <v>200</v>
      </c>
      <c r="C198" s="68">
        <v>200</v>
      </c>
    </row>
    <row r="199" spans="1:3" x14ac:dyDescent="0.2">
      <c r="A199" s="67">
        <v>198</v>
      </c>
      <c r="B199" s="68">
        <f t="shared" si="4"/>
        <v>200</v>
      </c>
      <c r="C199" s="68">
        <v>200</v>
      </c>
    </row>
    <row r="200" spans="1:3" x14ac:dyDescent="0.2">
      <c r="A200" s="67">
        <v>199</v>
      </c>
      <c r="B200" s="68">
        <f t="shared" si="4"/>
        <v>200</v>
      </c>
      <c r="C200" s="68">
        <v>200</v>
      </c>
    </row>
    <row r="201" spans="1:3" x14ac:dyDescent="0.2">
      <c r="A201" s="67">
        <v>200</v>
      </c>
      <c r="B201" s="68">
        <f t="shared" si="4"/>
        <v>200</v>
      </c>
      <c r="C201" s="68">
        <v>200</v>
      </c>
    </row>
    <row r="202" spans="1:3" x14ac:dyDescent="0.2">
      <c r="A202" s="67">
        <v>201</v>
      </c>
      <c r="B202" s="68">
        <f t="shared" si="4"/>
        <v>204</v>
      </c>
      <c r="C202" s="68">
        <v>204</v>
      </c>
    </row>
    <row r="203" spans="1:3" x14ac:dyDescent="0.2">
      <c r="A203" s="67">
        <v>202</v>
      </c>
      <c r="B203" s="68">
        <f t="shared" si="4"/>
        <v>204</v>
      </c>
      <c r="C203" s="68">
        <v>204</v>
      </c>
    </row>
    <row r="204" spans="1:3" x14ac:dyDescent="0.2">
      <c r="A204" s="67">
        <v>203</v>
      </c>
      <c r="B204" s="68">
        <f t="shared" si="4"/>
        <v>204</v>
      </c>
      <c r="C204" s="68">
        <v>204</v>
      </c>
    </row>
    <row r="205" spans="1:3" x14ac:dyDescent="0.2">
      <c r="A205" s="67">
        <v>204</v>
      </c>
      <c r="B205" s="68">
        <f t="shared" si="4"/>
        <v>204</v>
      </c>
      <c r="C205" s="68">
        <v>204</v>
      </c>
    </row>
    <row r="206" spans="1:3" x14ac:dyDescent="0.2">
      <c r="A206" s="67">
        <v>205</v>
      </c>
      <c r="B206" s="68">
        <f t="shared" si="4"/>
        <v>208</v>
      </c>
      <c r="C206" s="68">
        <v>208</v>
      </c>
    </row>
    <row r="207" spans="1:3" x14ac:dyDescent="0.2">
      <c r="A207" s="67">
        <v>206</v>
      </c>
      <c r="B207" s="68">
        <f t="shared" si="4"/>
        <v>208</v>
      </c>
      <c r="C207" s="68">
        <v>208</v>
      </c>
    </row>
    <row r="208" spans="1:3" x14ac:dyDescent="0.2">
      <c r="A208" s="67">
        <v>207</v>
      </c>
      <c r="B208" s="68">
        <f t="shared" si="4"/>
        <v>208</v>
      </c>
      <c r="C208" s="68">
        <v>208</v>
      </c>
    </row>
    <row r="209" spans="1:3" x14ac:dyDescent="0.2">
      <c r="A209" s="67">
        <v>208</v>
      </c>
      <c r="B209" s="68">
        <f t="shared" si="4"/>
        <v>208</v>
      </c>
      <c r="C209" s="68">
        <v>208</v>
      </c>
    </row>
    <row r="210" spans="1:3" x14ac:dyDescent="0.2">
      <c r="A210" s="67">
        <v>209</v>
      </c>
      <c r="B210" s="68">
        <f t="shared" si="4"/>
        <v>212</v>
      </c>
      <c r="C210" s="68">
        <v>212</v>
      </c>
    </row>
    <row r="211" spans="1:3" x14ac:dyDescent="0.2">
      <c r="A211" s="67">
        <v>210</v>
      </c>
      <c r="B211" s="68">
        <f t="shared" ref="B211:B242" si="5">CEILING(A211,4)</f>
        <v>212</v>
      </c>
      <c r="C211" s="68">
        <v>212</v>
      </c>
    </row>
    <row r="212" spans="1:3" x14ac:dyDescent="0.2">
      <c r="A212" s="67">
        <v>211</v>
      </c>
      <c r="B212" s="68">
        <f t="shared" si="5"/>
        <v>212</v>
      </c>
      <c r="C212" s="68">
        <v>212</v>
      </c>
    </row>
    <row r="213" spans="1:3" x14ac:dyDescent="0.2">
      <c r="A213" s="67">
        <v>212</v>
      </c>
      <c r="B213" s="68">
        <f t="shared" si="5"/>
        <v>212</v>
      </c>
      <c r="C213" s="68">
        <v>212</v>
      </c>
    </row>
    <row r="214" spans="1:3" x14ac:dyDescent="0.2">
      <c r="A214" s="67">
        <v>213</v>
      </c>
      <c r="B214" s="68">
        <f t="shared" si="5"/>
        <v>216</v>
      </c>
      <c r="C214" s="68">
        <v>216</v>
      </c>
    </row>
    <row r="215" spans="1:3" x14ac:dyDescent="0.2">
      <c r="A215" s="67">
        <v>214</v>
      </c>
      <c r="B215" s="68">
        <f t="shared" si="5"/>
        <v>216</v>
      </c>
      <c r="C215" s="68">
        <v>216</v>
      </c>
    </row>
    <row r="216" spans="1:3" x14ac:dyDescent="0.2">
      <c r="A216" s="67">
        <v>215</v>
      </c>
      <c r="B216" s="68">
        <f t="shared" si="5"/>
        <v>216</v>
      </c>
      <c r="C216" s="68">
        <v>216</v>
      </c>
    </row>
    <row r="217" spans="1:3" x14ac:dyDescent="0.2">
      <c r="A217" s="67">
        <v>216</v>
      </c>
      <c r="B217" s="68">
        <f t="shared" si="5"/>
        <v>216</v>
      </c>
      <c r="C217" s="68">
        <v>216</v>
      </c>
    </row>
    <row r="218" spans="1:3" x14ac:dyDescent="0.2">
      <c r="A218" s="67">
        <v>217</v>
      </c>
      <c r="B218" s="68">
        <f t="shared" si="5"/>
        <v>220</v>
      </c>
      <c r="C218" s="68">
        <v>220</v>
      </c>
    </row>
    <row r="219" spans="1:3" x14ac:dyDescent="0.2">
      <c r="A219" s="67">
        <v>218</v>
      </c>
      <c r="B219" s="68">
        <f t="shared" si="5"/>
        <v>220</v>
      </c>
      <c r="C219" s="68">
        <v>220</v>
      </c>
    </row>
    <row r="220" spans="1:3" x14ac:dyDescent="0.2">
      <c r="A220" s="67">
        <v>219</v>
      </c>
      <c r="B220" s="68">
        <f t="shared" si="5"/>
        <v>220</v>
      </c>
      <c r="C220" s="68">
        <v>220</v>
      </c>
    </row>
    <row r="221" spans="1:3" x14ac:dyDescent="0.2">
      <c r="A221" s="67">
        <v>220</v>
      </c>
      <c r="B221" s="68">
        <f t="shared" si="5"/>
        <v>220</v>
      </c>
      <c r="C221" s="68">
        <v>220</v>
      </c>
    </row>
    <row r="222" spans="1:3" x14ac:dyDescent="0.2">
      <c r="A222" s="67">
        <v>221</v>
      </c>
      <c r="B222" s="68">
        <f t="shared" si="5"/>
        <v>224</v>
      </c>
      <c r="C222" s="68">
        <v>224</v>
      </c>
    </row>
    <row r="223" spans="1:3" x14ac:dyDescent="0.2">
      <c r="A223" s="67">
        <v>222</v>
      </c>
      <c r="B223" s="68">
        <f t="shared" si="5"/>
        <v>224</v>
      </c>
      <c r="C223" s="68">
        <v>224</v>
      </c>
    </row>
    <row r="224" spans="1:3" x14ac:dyDescent="0.2">
      <c r="A224" s="67">
        <v>223</v>
      </c>
      <c r="B224" s="68">
        <f t="shared" si="5"/>
        <v>224</v>
      </c>
      <c r="C224" s="68">
        <v>224</v>
      </c>
    </row>
    <row r="225" spans="1:3" x14ac:dyDescent="0.2">
      <c r="A225" s="67">
        <v>224</v>
      </c>
      <c r="B225" s="68">
        <f t="shared" si="5"/>
        <v>224</v>
      </c>
      <c r="C225" s="68">
        <v>224</v>
      </c>
    </row>
    <row r="226" spans="1:3" x14ac:dyDescent="0.2">
      <c r="A226" s="67">
        <v>225</v>
      </c>
      <c r="B226" s="68">
        <f t="shared" si="5"/>
        <v>228</v>
      </c>
      <c r="C226" s="68">
        <v>228</v>
      </c>
    </row>
    <row r="227" spans="1:3" x14ac:dyDescent="0.2">
      <c r="A227" s="67">
        <v>226</v>
      </c>
      <c r="B227" s="68">
        <f t="shared" si="5"/>
        <v>228</v>
      </c>
      <c r="C227" s="68">
        <v>228</v>
      </c>
    </row>
    <row r="228" spans="1:3" x14ac:dyDescent="0.2">
      <c r="A228" s="67">
        <v>227</v>
      </c>
      <c r="B228" s="68">
        <f t="shared" si="5"/>
        <v>228</v>
      </c>
      <c r="C228" s="68">
        <v>228</v>
      </c>
    </row>
    <row r="229" spans="1:3" x14ac:dyDescent="0.2">
      <c r="A229" s="67">
        <v>228</v>
      </c>
      <c r="B229" s="68">
        <f t="shared" si="5"/>
        <v>228</v>
      </c>
      <c r="C229" s="68">
        <v>228</v>
      </c>
    </row>
    <row r="230" spans="1:3" x14ac:dyDescent="0.2">
      <c r="A230" s="67">
        <v>229</v>
      </c>
      <c r="B230" s="68">
        <f t="shared" si="5"/>
        <v>232</v>
      </c>
      <c r="C230" s="68">
        <v>232</v>
      </c>
    </row>
    <row r="231" spans="1:3" x14ac:dyDescent="0.2">
      <c r="A231" s="67">
        <v>230</v>
      </c>
      <c r="B231" s="68">
        <f t="shared" si="5"/>
        <v>232</v>
      </c>
      <c r="C231" s="68">
        <v>232</v>
      </c>
    </row>
    <row r="232" spans="1:3" x14ac:dyDescent="0.2">
      <c r="A232" s="67">
        <v>231</v>
      </c>
      <c r="B232" s="68">
        <f t="shared" si="5"/>
        <v>232</v>
      </c>
      <c r="C232" s="68">
        <v>232</v>
      </c>
    </row>
    <row r="233" spans="1:3" x14ac:dyDescent="0.2">
      <c r="A233" s="67">
        <v>232</v>
      </c>
      <c r="B233" s="68">
        <f t="shared" si="5"/>
        <v>232</v>
      </c>
      <c r="C233" s="68">
        <v>232</v>
      </c>
    </row>
    <row r="234" spans="1:3" x14ac:dyDescent="0.2">
      <c r="A234" s="67">
        <v>233</v>
      </c>
      <c r="B234" s="68">
        <f t="shared" si="5"/>
        <v>236</v>
      </c>
      <c r="C234" s="68">
        <v>236</v>
      </c>
    </row>
    <row r="235" spans="1:3" x14ac:dyDescent="0.2">
      <c r="A235" s="67">
        <v>234</v>
      </c>
      <c r="B235" s="68">
        <f t="shared" si="5"/>
        <v>236</v>
      </c>
      <c r="C235" s="68">
        <v>236</v>
      </c>
    </row>
    <row r="236" spans="1:3" x14ac:dyDescent="0.2">
      <c r="A236" s="67">
        <v>235</v>
      </c>
      <c r="B236" s="68">
        <f t="shared" si="5"/>
        <v>236</v>
      </c>
      <c r="C236" s="68">
        <v>236</v>
      </c>
    </row>
    <row r="237" spans="1:3" x14ac:dyDescent="0.2">
      <c r="A237" s="67">
        <v>236</v>
      </c>
      <c r="B237" s="68">
        <f t="shared" si="5"/>
        <v>236</v>
      </c>
      <c r="C237" s="68">
        <v>236</v>
      </c>
    </row>
    <row r="238" spans="1:3" x14ac:dyDescent="0.2">
      <c r="A238" s="67">
        <v>237</v>
      </c>
      <c r="B238" s="68">
        <f t="shared" si="5"/>
        <v>240</v>
      </c>
      <c r="C238" s="68">
        <v>240</v>
      </c>
    </row>
    <row r="239" spans="1:3" x14ac:dyDescent="0.2">
      <c r="A239" s="67">
        <v>238</v>
      </c>
      <c r="B239" s="68">
        <f t="shared" si="5"/>
        <v>240</v>
      </c>
      <c r="C239" s="68">
        <v>240</v>
      </c>
    </row>
    <row r="240" spans="1:3" x14ac:dyDescent="0.2">
      <c r="A240" s="67">
        <v>239</v>
      </c>
      <c r="B240" s="68">
        <f t="shared" si="5"/>
        <v>240</v>
      </c>
      <c r="C240" s="68">
        <v>240</v>
      </c>
    </row>
    <row r="241" spans="1:3" x14ac:dyDescent="0.2">
      <c r="A241" s="67">
        <v>240</v>
      </c>
      <c r="B241" s="68">
        <f t="shared" si="5"/>
        <v>240</v>
      </c>
      <c r="C241" s="68">
        <v>240</v>
      </c>
    </row>
    <row r="242" spans="1:3" x14ac:dyDescent="0.2">
      <c r="A242" s="67">
        <v>241</v>
      </c>
      <c r="B242" s="68">
        <f t="shared" si="5"/>
        <v>244</v>
      </c>
      <c r="C242" s="68">
        <v>244</v>
      </c>
    </row>
    <row r="243" spans="1:3" x14ac:dyDescent="0.2">
      <c r="A243" s="67">
        <v>242</v>
      </c>
      <c r="B243" s="68">
        <f t="shared" ref="B243:B306" si="6">CEILING(A243,4)</f>
        <v>244</v>
      </c>
      <c r="C243" s="68">
        <v>244</v>
      </c>
    </row>
    <row r="244" spans="1:3" x14ac:dyDescent="0.2">
      <c r="A244" s="67">
        <v>243</v>
      </c>
      <c r="B244" s="68">
        <f t="shared" si="6"/>
        <v>244</v>
      </c>
      <c r="C244" s="68">
        <v>244</v>
      </c>
    </row>
    <row r="245" spans="1:3" x14ac:dyDescent="0.2">
      <c r="A245" s="67">
        <v>244</v>
      </c>
      <c r="B245" s="68">
        <f t="shared" si="6"/>
        <v>244</v>
      </c>
      <c r="C245" s="68">
        <v>244</v>
      </c>
    </row>
    <row r="246" spans="1:3" x14ac:dyDescent="0.2">
      <c r="A246" s="67">
        <v>245</v>
      </c>
      <c r="B246" s="68">
        <f t="shared" si="6"/>
        <v>248</v>
      </c>
      <c r="C246" s="68">
        <v>248</v>
      </c>
    </row>
    <row r="247" spans="1:3" x14ac:dyDescent="0.2">
      <c r="A247" s="67">
        <v>246</v>
      </c>
      <c r="B247" s="68">
        <f t="shared" si="6"/>
        <v>248</v>
      </c>
      <c r="C247" s="68">
        <v>248</v>
      </c>
    </row>
    <row r="248" spans="1:3" x14ac:dyDescent="0.2">
      <c r="A248" s="67">
        <v>247</v>
      </c>
      <c r="B248" s="68">
        <f t="shared" si="6"/>
        <v>248</v>
      </c>
      <c r="C248" s="68">
        <v>248</v>
      </c>
    </row>
    <row r="249" spans="1:3" x14ac:dyDescent="0.2">
      <c r="A249" s="67">
        <v>248</v>
      </c>
      <c r="B249" s="68">
        <f t="shared" si="6"/>
        <v>248</v>
      </c>
      <c r="C249" s="68">
        <v>248</v>
      </c>
    </row>
    <row r="250" spans="1:3" x14ac:dyDescent="0.2">
      <c r="A250" s="67">
        <v>249</v>
      </c>
      <c r="B250" s="68">
        <f t="shared" si="6"/>
        <v>252</v>
      </c>
      <c r="C250" s="68">
        <v>252</v>
      </c>
    </row>
    <row r="251" spans="1:3" x14ac:dyDescent="0.2">
      <c r="A251" s="67">
        <v>250</v>
      </c>
      <c r="B251" s="68">
        <f t="shared" si="6"/>
        <v>252</v>
      </c>
      <c r="C251" s="68">
        <v>252</v>
      </c>
    </row>
    <row r="252" spans="1:3" x14ac:dyDescent="0.2">
      <c r="A252" s="67">
        <v>251</v>
      </c>
      <c r="B252" s="68">
        <f t="shared" si="6"/>
        <v>252</v>
      </c>
      <c r="C252" s="68">
        <v>252</v>
      </c>
    </row>
    <row r="253" spans="1:3" x14ac:dyDescent="0.2">
      <c r="A253" s="67">
        <v>252</v>
      </c>
      <c r="B253" s="68">
        <f t="shared" si="6"/>
        <v>252</v>
      </c>
      <c r="C253" s="68">
        <v>252</v>
      </c>
    </row>
    <row r="254" spans="1:3" x14ac:dyDescent="0.2">
      <c r="A254" s="67">
        <v>253</v>
      </c>
      <c r="B254" s="68">
        <f t="shared" si="6"/>
        <v>256</v>
      </c>
      <c r="C254" s="68">
        <v>256</v>
      </c>
    </row>
    <row r="255" spans="1:3" x14ac:dyDescent="0.2">
      <c r="A255" s="67">
        <v>254</v>
      </c>
      <c r="B255" s="68">
        <f t="shared" si="6"/>
        <v>256</v>
      </c>
      <c r="C255" s="68">
        <v>256</v>
      </c>
    </row>
    <row r="256" spans="1:3" x14ac:dyDescent="0.2">
      <c r="A256" s="67">
        <v>255</v>
      </c>
      <c r="B256" s="68">
        <f t="shared" si="6"/>
        <v>256</v>
      </c>
      <c r="C256" s="68">
        <v>256</v>
      </c>
    </row>
    <row r="257" spans="1:3" x14ac:dyDescent="0.2">
      <c r="A257" s="67">
        <v>256</v>
      </c>
      <c r="B257" s="68">
        <f t="shared" si="6"/>
        <v>256</v>
      </c>
      <c r="C257" s="68">
        <v>256</v>
      </c>
    </row>
    <row r="258" spans="1:3" x14ac:dyDescent="0.2">
      <c r="A258" s="67">
        <v>257</v>
      </c>
      <c r="B258" s="68">
        <f t="shared" si="6"/>
        <v>260</v>
      </c>
      <c r="C258" s="68">
        <v>260</v>
      </c>
    </row>
    <row r="259" spans="1:3" x14ac:dyDescent="0.2">
      <c r="A259" s="67">
        <v>258</v>
      </c>
      <c r="B259" s="68">
        <f t="shared" si="6"/>
        <v>260</v>
      </c>
      <c r="C259" s="68">
        <v>260</v>
      </c>
    </row>
    <row r="260" spans="1:3" x14ac:dyDescent="0.2">
      <c r="A260" s="67">
        <v>259</v>
      </c>
      <c r="B260" s="68">
        <f t="shared" si="6"/>
        <v>260</v>
      </c>
      <c r="C260" s="68">
        <v>260</v>
      </c>
    </row>
    <row r="261" spans="1:3" x14ac:dyDescent="0.2">
      <c r="A261" s="67">
        <v>260</v>
      </c>
      <c r="B261" s="68">
        <f t="shared" si="6"/>
        <v>260</v>
      </c>
      <c r="C261" s="68">
        <v>260</v>
      </c>
    </row>
    <row r="262" spans="1:3" x14ac:dyDescent="0.2">
      <c r="A262" s="67">
        <v>261</v>
      </c>
      <c r="B262" s="68">
        <f t="shared" si="6"/>
        <v>264</v>
      </c>
      <c r="C262" s="68">
        <v>264</v>
      </c>
    </row>
    <row r="263" spans="1:3" x14ac:dyDescent="0.2">
      <c r="A263" s="67">
        <v>262</v>
      </c>
      <c r="B263" s="68">
        <f t="shared" si="6"/>
        <v>264</v>
      </c>
      <c r="C263" s="68">
        <v>264</v>
      </c>
    </row>
    <row r="264" spans="1:3" x14ac:dyDescent="0.2">
      <c r="A264" s="67">
        <v>263</v>
      </c>
      <c r="B264" s="68">
        <f t="shared" si="6"/>
        <v>264</v>
      </c>
      <c r="C264" s="68">
        <v>264</v>
      </c>
    </row>
    <row r="265" spans="1:3" x14ac:dyDescent="0.2">
      <c r="A265" s="67">
        <v>264</v>
      </c>
      <c r="B265" s="68">
        <f t="shared" si="6"/>
        <v>264</v>
      </c>
      <c r="C265" s="68">
        <v>264</v>
      </c>
    </row>
    <row r="266" spans="1:3" x14ac:dyDescent="0.2">
      <c r="A266" s="67">
        <v>265</v>
      </c>
      <c r="B266" s="68">
        <f t="shared" si="6"/>
        <v>268</v>
      </c>
      <c r="C266" s="68">
        <v>268</v>
      </c>
    </row>
    <row r="267" spans="1:3" x14ac:dyDescent="0.2">
      <c r="A267" s="67">
        <v>266</v>
      </c>
      <c r="B267" s="68">
        <f t="shared" si="6"/>
        <v>268</v>
      </c>
      <c r="C267" s="68">
        <v>268</v>
      </c>
    </row>
    <row r="268" spans="1:3" x14ac:dyDescent="0.2">
      <c r="A268" s="67">
        <v>267</v>
      </c>
      <c r="B268" s="68">
        <f t="shared" si="6"/>
        <v>268</v>
      </c>
      <c r="C268" s="68">
        <v>268</v>
      </c>
    </row>
    <row r="269" spans="1:3" x14ac:dyDescent="0.2">
      <c r="A269" s="67">
        <v>268</v>
      </c>
      <c r="B269" s="68">
        <f t="shared" si="6"/>
        <v>268</v>
      </c>
      <c r="C269" s="68">
        <v>268</v>
      </c>
    </row>
    <row r="270" spans="1:3" x14ac:dyDescent="0.2">
      <c r="A270" s="67">
        <v>269</v>
      </c>
      <c r="B270" s="68">
        <f t="shared" si="6"/>
        <v>272</v>
      </c>
      <c r="C270" s="68">
        <v>272</v>
      </c>
    </row>
    <row r="271" spans="1:3" x14ac:dyDescent="0.2">
      <c r="A271" s="67">
        <v>270</v>
      </c>
      <c r="B271" s="68">
        <f t="shared" si="6"/>
        <v>272</v>
      </c>
      <c r="C271" s="68">
        <v>272</v>
      </c>
    </row>
    <row r="272" spans="1:3" x14ac:dyDescent="0.2">
      <c r="A272" s="67">
        <v>271</v>
      </c>
      <c r="B272" s="68">
        <f t="shared" si="6"/>
        <v>272</v>
      </c>
      <c r="C272" s="68">
        <v>272</v>
      </c>
    </row>
    <row r="273" spans="1:3" x14ac:dyDescent="0.2">
      <c r="A273" s="67">
        <v>272</v>
      </c>
      <c r="B273" s="68">
        <f t="shared" si="6"/>
        <v>272</v>
      </c>
      <c r="C273" s="68">
        <v>272</v>
      </c>
    </row>
    <row r="274" spans="1:3" x14ac:dyDescent="0.2">
      <c r="A274" s="67">
        <v>273</v>
      </c>
      <c r="B274" s="68">
        <f t="shared" si="6"/>
        <v>276</v>
      </c>
      <c r="C274" s="68">
        <v>276</v>
      </c>
    </row>
    <row r="275" spans="1:3" x14ac:dyDescent="0.2">
      <c r="A275" s="67">
        <v>274</v>
      </c>
      <c r="B275" s="68">
        <f t="shared" si="6"/>
        <v>276</v>
      </c>
      <c r="C275" s="68">
        <v>276</v>
      </c>
    </row>
    <row r="276" spans="1:3" x14ac:dyDescent="0.2">
      <c r="A276" s="67">
        <v>275</v>
      </c>
      <c r="B276" s="68">
        <f t="shared" si="6"/>
        <v>276</v>
      </c>
      <c r="C276" s="68">
        <v>276</v>
      </c>
    </row>
    <row r="277" spans="1:3" x14ac:dyDescent="0.2">
      <c r="A277" s="67">
        <v>276</v>
      </c>
      <c r="B277" s="68">
        <f t="shared" si="6"/>
        <v>276</v>
      </c>
      <c r="C277" s="68">
        <v>276</v>
      </c>
    </row>
    <row r="278" spans="1:3" x14ac:dyDescent="0.2">
      <c r="A278" s="67">
        <v>277</v>
      </c>
      <c r="B278" s="68">
        <f t="shared" si="6"/>
        <v>280</v>
      </c>
      <c r="C278" s="68">
        <v>280</v>
      </c>
    </row>
    <row r="279" spans="1:3" x14ac:dyDescent="0.2">
      <c r="A279" s="67">
        <v>278</v>
      </c>
      <c r="B279" s="68">
        <f t="shared" si="6"/>
        <v>280</v>
      </c>
      <c r="C279" s="68">
        <v>280</v>
      </c>
    </row>
    <row r="280" spans="1:3" x14ac:dyDescent="0.2">
      <c r="A280" s="67">
        <v>279</v>
      </c>
      <c r="B280" s="68">
        <f t="shared" si="6"/>
        <v>280</v>
      </c>
      <c r="C280" s="68">
        <v>280</v>
      </c>
    </row>
    <row r="281" spans="1:3" x14ac:dyDescent="0.2">
      <c r="A281" s="67">
        <v>280</v>
      </c>
      <c r="B281" s="68">
        <f t="shared" si="6"/>
        <v>280</v>
      </c>
      <c r="C281" s="68">
        <v>280</v>
      </c>
    </row>
    <row r="282" spans="1:3" x14ac:dyDescent="0.2">
      <c r="A282" s="67">
        <v>281</v>
      </c>
      <c r="B282" s="68">
        <f t="shared" si="6"/>
        <v>284</v>
      </c>
      <c r="C282" s="68">
        <v>284</v>
      </c>
    </row>
    <row r="283" spans="1:3" x14ac:dyDescent="0.2">
      <c r="A283" s="67">
        <v>282</v>
      </c>
      <c r="B283" s="68">
        <f t="shared" si="6"/>
        <v>284</v>
      </c>
      <c r="C283" s="68">
        <v>284</v>
      </c>
    </row>
    <row r="284" spans="1:3" x14ac:dyDescent="0.2">
      <c r="A284" s="67">
        <v>283</v>
      </c>
      <c r="B284" s="68">
        <f t="shared" si="6"/>
        <v>284</v>
      </c>
      <c r="C284" s="68">
        <v>284</v>
      </c>
    </row>
    <row r="285" spans="1:3" x14ac:dyDescent="0.2">
      <c r="A285" s="67">
        <v>284</v>
      </c>
      <c r="B285" s="68">
        <f t="shared" si="6"/>
        <v>284</v>
      </c>
      <c r="C285" s="68">
        <v>284</v>
      </c>
    </row>
    <row r="286" spans="1:3" x14ac:dyDescent="0.2">
      <c r="A286" s="67">
        <v>285</v>
      </c>
      <c r="B286" s="68">
        <f t="shared" si="6"/>
        <v>288</v>
      </c>
      <c r="C286" s="68">
        <v>288</v>
      </c>
    </row>
    <row r="287" spans="1:3" x14ac:dyDescent="0.2">
      <c r="A287" s="67">
        <v>286</v>
      </c>
      <c r="B287" s="68">
        <f t="shared" si="6"/>
        <v>288</v>
      </c>
      <c r="C287" s="68">
        <v>288</v>
      </c>
    </row>
    <row r="288" spans="1:3" x14ac:dyDescent="0.2">
      <c r="A288" s="67">
        <v>287</v>
      </c>
      <c r="B288" s="68">
        <f t="shared" si="6"/>
        <v>288</v>
      </c>
      <c r="C288" s="68">
        <v>288</v>
      </c>
    </row>
    <row r="289" spans="1:3" x14ac:dyDescent="0.2">
      <c r="A289" s="67">
        <v>288</v>
      </c>
      <c r="B289" s="68">
        <f t="shared" si="6"/>
        <v>288</v>
      </c>
      <c r="C289" s="68">
        <v>288</v>
      </c>
    </row>
    <row r="290" spans="1:3" x14ac:dyDescent="0.2">
      <c r="A290" s="67">
        <v>289</v>
      </c>
      <c r="B290" s="68">
        <f t="shared" si="6"/>
        <v>292</v>
      </c>
      <c r="C290" s="68">
        <v>292</v>
      </c>
    </row>
    <row r="291" spans="1:3" x14ac:dyDescent="0.2">
      <c r="A291" s="67">
        <v>290</v>
      </c>
      <c r="B291" s="68">
        <f t="shared" si="6"/>
        <v>292</v>
      </c>
      <c r="C291" s="68">
        <v>292</v>
      </c>
    </row>
    <row r="292" spans="1:3" x14ac:dyDescent="0.2">
      <c r="A292" s="67">
        <v>291</v>
      </c>
      <c r="B292" s="68">
        <f t="shared" si="6"/>
        <v>292</v>
      </c>
      <c r="C292" s="68">
        <v>292</v>
      </c>
    </row>
    <row r="293" spans="1:3" x14ac:dyDescent="0.2">
      <c r="A293" s="67">
        <v>292</v>
      </c>
      <c r="B293" s="68">
        <f t="shared" si="6"/>
        <v>292</v>
      </c>
      <c r="C293" s="68">
        <v>292</v>
      </c>
    </row>
    <row r="294" spans="1:3" x14ac:dyDescent="0.2">
      <c r="A294" s="67">
        <v>293</v>
      </c>
      <c r="B294" s="68">
        <f t="shared" si="6"/>
        <v>296</v>
      </c>
      <c r="C294" s="68">
        <v>296</v>
      </c>
    </row>
    <row r="295" spans="1:3" x14ac:dyDescent="0.2">
      <c r="A295" s="67">
        <v>294</v>
      </c>
      <c r="B295" s="68">
        <f t="shared" si="6"/>
        <v>296</v>
      </c>
      <c r="C295" s="68">
        <v>296</v>
      </c>
    </row>
    <row r="296" spans="1:3" x14ac:dyDescent="0.2">
      <c r="A296" s="67">
        <v>295</v>
      </c>
      <c r="B296" s="68">
        <f t="shared" si="6"/>
        <v>296</v>
      </c>
      <c r="C296" s="68">
        <v>296</v>
      </c>
    </row>
    <row r="297" spans="1:3" x14ac:dyDescent="0.2">
      <c r="A297" s="67">
        <v>296</v>
      </c>
      <c r="B297" s="68">
        <f t="shared" si="6"/>
        <v>296</v>
      </c>
      <c r="C297" s="68">
        <v>296</v>
      </c>
    </row>
    <row r="298" spans="1:3" x14ac:dyDescent="0.2">
      <c r="A298" s="67">
        <v>297</v>
      </c>
      <c r="B298" s="68">
        <f t="shared" si="6"/>
        <v>300</v>
      </c>
      <c r="C298" s="68">
        <v>300</v>
      </c>
    </row>
    <row r="299" spans="1:3" x14ac:dyDescent="0.2">
      <c r="A299" s="67">
        <v>298</v>
      </c>
      <c r="B299" s="68">
        <f t="shared" si="6"/>
        <v>300</v>
      </c>
      <c r="C299" s="68">
        <v>300</v>
      </c>
    </row>
    <row r="300" spans="1:3" x14ac:dyDescent="0.2">
      <c r="A300" s="67">
        <v>299</v>
      </c>
      <c r="B300" s="68">
        <f t="shared" si="6"/>
        <v>300</v>
      </c>
      <c r="C300" s="68">
        <v>300</v>
      </c>
    </row>
    <row r="301" spans="1:3" x14ac:dyDescent="0.2">
      <c r="A301" s="67">
        <v>300</v>
      </c>
      <c r="B301" s="68">
        <f t="shared" si="6"/>
        <v>300</v>
      </c>
      <c r="C301" s="68">
        <v>300</v>
      </c>
    </row>
    <row r="302" spans="1:3" x14ac:dyDescent="0.2">
      <c r="A302" s="67">
        <v>301</v>
      </c>
      <c r="B302" s="68">
        <f t="shared" si="6"/>
        <v>304</v>
      </c>
      <c r="C302" s="68">
        <v>304</v>
      </c>
    </row>
    <row r="303" spans="1:3" x14ac:dyDescent="0.2">
      <c r="A303" s="67">
        <v>302</v>
      </c>
      <c r="B303" s="68">
        <f t="shared" si="6"/>
        <v>304</v>
      </c>
      <c r="C303" s="68">
        <v>304</v>
      </c>
    </row>
    <row r="304" spans="1:3" x14ac:dyDescent="0.2">
      <c r="A304" s="67">
        <v>303</v>
      </c>
      <c r="B304" s="68">
        <f t="shared" si="6"/>
        <v>304</v>
      </c>
      <c r="C304" s="68">
        <v>304</v>
      </c>
    </row>
    <row r="305" spans="1:3" x14ac:dyDescent="0.2">
      <c r="A305" s="67">
        <v>304</v>
      </c>
      <c r="B305" s="68">
        <f t="shared" si="6"/>
        <v>304</v>
      </c>
      <c r="C305" s="68">
        <v>304</v>
      </c>
    </row>
    <row r="306" spans="1:3" x14ac:dyDescent="0.2">
      <c r="A306" s="67">
        <v>305</v>
      </c>
      <c r="B306" s="68">
        <f t="shared" si="6"/>
        <v>308</v>
      </c>
      <c r="C306" s="68">
        <v>308</v>
      </c>
    </row>
    <row r="307" spans="1:3" x14ac:dyDescent="0.2">
      <c r="A307" s="67">
        <v>306</v>
      </c>
      <c r="B307" s="68">
        <f t="shared" ref="B307:B370" si="7">CEILING(A307,4)</f>
        <v>308</v>
      </c>
      <c r="C307" s="68">
        <v>308</v>
      </c>
    </row>
    <row r="308" spans="1:3" x14ac:dyDescent="0.2">
      <c r="A308" s="67">
        <v>307</v>
      </c>
      <c r="B308" s="68">
        <f t="shared" si="7"/>
        <v>308</v>
      </c>
      <c r="C308" s="68">
        <v>308</v>
      </c>
    </row>
    <row r="309" spans="1:3" x14ac:dyDescent="0.2">
      <c r="A309" s="67">
        <v>308</v>
      </c>
      <c r="B309" s="68">
        <f t="shared" si="7"/>
        <v>308</v>
      </c>
      <c r="C309" s="68">
        <v>308</v>
      </c>
    </row>
    <row r="310" spans="1:3" x14ac:dyDescent="0.2">
      <c r="A310" s="67">
        <v>309</v>
      </c>
      <c r="B310" s="68">
        <f t="shared" si="7"/>
        <v>312</v>
      </c>
      <c r="C310" s="68">
        <v>312</v>
      </c>
    </row>
    <row r="311" spans="1:3" x14ac:dyDescent="0.2">
      <c r="A311" s="67">
        <v>310</v>
      </c>
      <c r="B311" s="68">
        <f t="shared" si="7"/>
        <v>312</v>
      </c>
      <c r="C311" s="68">
        <v>312</v>
      </c>
    </row>
    <row r="312" spans="1:3" x14ac:dyDescent="0.2">
      <c r="A312" s="67">
        <v>311</v>
      </c>
      <c r="B312" s="68">
        <f t="shared" si="7"/>
        <v>312</v>
      </c>
      <c r="C312" s="68">
        <v>312</v>
      </c>
    </row>
    <row r="313" spans="1:3" x14ac:dyDescent="0.2">
      <c r="A313" s="67">
        <v>312</v>
      </c>
      <c r="B313" s="68">
        <f t="shared" si="7"/>
        <v>312</v>
      </c>
      <c r="C313" s="68">
        <v>312</v>
      </c>
    </row>
    <row r="314" spans="1:3" x14ac:dyDescent="0.2">
      <c r="A314" s="67">
        <v>313</v>
      </c>
      <c r="B314" s="68">
        <f t="shared" si="7"/>
        <v>316</v>
      </c>
      <c r="C314" s="68">
        <v>316</v>
      </c>
    </row>
    <row r="315" spans="1:3" x14ac:dyDescent="0.2">
      <c r="A315" s="67">
        <v>314</v>
      </c>
      <c r="B315" s="68">
        <f t="shared" si="7"/>
        <v>316</v>
      </c>
      <c r="C315" s="68">
        <v>316</v>
      </c>
    </row>
    <row r="316" spans="1:3" x14ac:dyDescent="0.2">
      <c r="A316" s="67">
        <v>315</v>
      </c>
      <c r="B316" s="68">
        <f t="shared" si="7"/>
        <v>316</v>
      </c>
      <c r="C316" s="68">
        <v>316</v>
      </c>
    </row>
    <row r="317" spans="1:3" x14ac:dyDescent="0.2">
      <c r="A317" s="67">
        <v>316</v>
      </c>
      <c r="B317" s="68">
        <f t="shared" si="7"/>
        <v>316</v>
      </c>
      <c r="C317" s="68">
        <v>316</v>
      </c>
    </row>
    <row r="318" spans="1:3" x14ac:dyDescent="0.2">
      <c r="A318" s="67">
        <v>317</v>
      </c>
      <c r="B318" s="68">
        <f t="shared" si="7"/>
        <v>320</v>
      </c>
      <c r="C318" s="68">
        <v>320</v>
      </c>
    </row>
    <row r="319" spans="1:3" x14ac:dyDescent="0.2">
      <c r="A319" s="67">
        <v>318</v>
      </c>
      <c r="B319" s="68">
        <f t="shared" si="7"/>
        <v>320</v>
      </c>
      <c r="C319" s="68">
        <v>320</v>
      </c>
    </row>
    <row r="320" spans="1:3" x14ac:dyDescent="0.2">
      <c r="A320" s="67">
        <v>319</v>
      </c>
      <c r="B320" s="68">
        <f t="shared" si="7"/>
        <v>320</v>
      </c>
      <c r="C320" s="68">
        <v>320</v>
      </c>
    </row>
    <row r="321" spans="1:3" x14ac:dyDescent="0.2">
      <c r="A321" s="67">
        <v>320</v>
      </c>
      <c r="B321" s="68">
        <f t="shared" si="7"/>
        <v>320</v>
      </c>
      <c r="C321" s="68">
        <v>320</v>
      </c>
    </row>
    <row r="322" spans="1:3" x14ac:dyDescent="0.2">
      <c r="A322" s="67">
        <v>321</v>
      </c>
      <c r="B322" s="68">
        <f t="shared" si="7"/>
        <v>324</v>
      </c>
      <c r="C322" s="68">
        <v>324</v>
      </c>
    </row>
    <row r="323" spans="1:3" x14ac:dyDescent="0.2">
      <c r="A323" s="67">
        <v>322</v>
      </c>
      <c r="B323" s="68">
        <f t="shared" si="7"/>
        <v>324</v>
      </c>
      <c r="C323" s="68">
        <v>324</v>
      </c>
    </row>
    <row r="324" spans="1:3" x14ac:dyDescent="0.2">
      <c r="A324" s="67">
        <v>323</v>
      </c>
      <c r="B324" s="68">
        <f t="shared" si="7"/>
        <v>324</v>
      </c>
      <c r="C324" s="68">
        <v>324</v>
      </c>
    </row>
    <row r="325" spans="1:3" x14ac:dyDescent="0.2">
      <c r="A325" s="67">
        <v>324</v>
      </c>
      <c r="B325" s="68">
        <f t="shared" si="7"/>
        <v>324</v>
      </c>
      <c r="C325" s="68">
        <v>324</v>
      </c>
    </row>
    <row r="326" spans="1:3" x14ac:dyDescent="0.2">
      <c r="A326" s="67">
        <v>325</v>
      </c>
      <c r="B326" s="68">
        <f t="shared" si="7"/>
        <v>328</v>
      </c>
      <c r="C326" s="68">
        <v>328</v>
      </c>
    </row>
    <row r="327" spans="1:3" x14ac:dyDescent="0.2">
      <c r="A327" s="67">
        <v>326</v>
      </c>
      <c r="B327" s="68">
        <f t="shared" si="7"/>
        <v>328</v>
      </c>
      <c r="C327" s="68">
        <v>328</v>
      </c>
    </row>
    <row r="328" spans="1:3" x14ac:dyDescent="0.2">
      <c r="A328" s="67">
        <v>327</v>
      </c>
      <c r="B328" s="68">
        <f t="shared" si="7"/>
        <v>328</v>
      </c>
      <c r="C328" s="68">
        <v>328</v>
      </c>
    </row>
    <row r="329" spans="1:3" x14ac:dyDescent="0.2">
      <c r="A329" s="67">
        <v>328</v>
      </c>
      <c r="B329" s="68">
        <f t="shared" si="7"/>
        <v>328</v>
      </c>
      <c r="C329" s="68">
        <v>328</v>
      </c>
    </row>
    <row r="330" spans="1:3" x14ac:dyDescent="0.2">
      <c r="A330" s="67">
        <v>329</v>
      </c>
      <c r="B330" s="68">
        <f t="shared" si="7"/>
        <v>332</v>
      </c>
      <c r="C330" s="68">
        <v>332</v>
      </c>
    </row>
    <row r="331" spans="1:3" x14ac:dyDescent="0.2">
      <c r="A331" s="67">
        <v>330</v>
      </c>
      <c r="B331" s="68">
        <f t="shared" si="7"/>
        <v>332</v>
      </c>
      <c r="C331" s="68">
        <v>332</v>
      </c>
    </row>
    <row r="332" spans="1:3" x14ac:dyDescent="0.2">
      <c r="A332" s="67">
        <v>331</v>
      </c>
      <c r="B332" s="68">
        <f t="shared" si="7"/>
        <v>332</v>
      </c>
      <c r="C332" s="68">
        <v>332</v>
      </c>
    </row>
    <row r="333" spans="1:3" x14ac:dyDescent="0.2">
      <c r="A333" s="67">
        <v>332</v>
      </c>
      <c r="B333" s="68">
        <f t="shared" si="7"/>
        <v>332</v>
      </c>
      <c r="C333" s="68">
        <v>332</v>
      </c>
    </row>
    <row r="334" spans="1:3" x14ac:dyDescent="0.2">
      <c r="A334" s="67">
        <v>333</v>
      </c>
      <c r="B334" s="68">
        <f t="shared" si="7"/>
        <v>336</v>
      </c>
      <c r="C334" s="68">
        <v>336</v>
      </c>
    </row>
    <row r="335" spans="1:3" x14ac:dyDescent="0.2">
      <c r="A335" s="67">
        <v>334</v>
      </c>
      <c r="B335" s="68">
        <f t="shared" si="7"/>
        <v>336</v>
      </c>
      <c r="C335" s="68">
        <v>336</v>
      </c>
    </row>
    <row r="336" spans="1:3" x14ac:dyDescent="0.2">
      <c r="A336" s="67">
        <v>335</v>
      </c>
      <c r="B336" s="68">
        <f t="shared" si="7"/>
        <v>336</v>
      </c>
      <c r="C336" s="68">
        <v>336</v>
      </c>
    </row>
    <row r="337" spans="1:3" x14ac:dyDescent="0.2">
      <c r="A337" s="67">
        <v>336</v>
      </c>
      <c r="B337" s="68">
        <f t="shared" si="7"/>
        <v>336</v>
      </c>
      <c r="C337" s="68">
        <v>336</v>
      </c>
    </row>
    <row r="338" spans="1:3" x14ac:dyDescent="0.2">
      <c r="A338" s="67">
        <v>337</v>
      </c>
      <c r="B338" s="68">
        <f t="shared" si="7"/>
        <v>340</v>
      </c>
      <c r="C338" s="68">
        <v>340</v>
      </c>
    </row>
    <row r="339" spans="1:3" x14ac:dyDescent="0.2">
      <c r="A339" s="67">
        <v>338</v>
      </c>
      <c r="B339" s="68">
        <f t="shared" si="7"/>
        <v>340</v>
      </c>
      <c r="C339" s="68">
        <v>340</v>
      </c>
    </row>
    <row r="340" spans="1:3" x14ac:dyDescent="0.2">
      <c r="A340" s="67">
        <v>339</v>
      </c>
      <c r="B340" s="68">
        <f t="shared" si="7"/>
        <v>340</v>
      </c>
      <c r="C340" s="68">
        <v>340</v>
      </c>
    </row>
    <row r="341" spans="1:3" x14ac:dyDescent="0.2">
      <c r="A341" s="67">
        <v>340</v>
      </c>
      <c r="B341" s="68">
        <f t="shared" si="7"/>
        <v>340</v>
      </c>
      <c r="C341" s="68">
        <v>340</v>
      </c>
    </row>
    <row r="342" spans="1:3" x14ac:dyDescent="0.2">
      <c r="A342" s="67">
        <v>341</v>
      </c>
      <c r="B342" s="68">
        <f t="shared" si="7"/>
        <v>344</v>
      </c>
      <c r="C342" s="68">
        <v>344</v>
      </c>
    </row>
    <row r="343" spans="1:3" x14ac:dyDescent="0.2">
      <c r="A343" s="67">
        <v>342</v>
      </c>
      <c r="B343" s="68">
        <f t="shared" si="7"/>
        <v>344</v>
      </c>
      <c r="C343" s="68">
        <v>344</v>
      </c>
    </row>
    <row r="344" spans="1:3" x14ac:dyDescent="0.2">
      <c r="A344" s="67">
        <v>343</v>
      </c>
      <c r="B344" s="68">
        <f t="shared" si="7"/>
        <v>344</v>
      </c>
      <c r="C344" s="68">
        <v>344</v>
      </c>
    </row>
    <row r="345" spans="1:3" x14ac:dyDescent="0.2">
      <c r="A345" s="67">
        <v>344</v>
      </c>
      <c r="B345" s="68">
        <f t="shared" si="7"/>
        <v>344</v>
      </c>
      <c r="C345" s="68">
        <v>344</v>
      </c>
    </row>
    <row r="346" spans="1:3" x14ac:dyDescent="0.2">
      <c r="A346" s="67">
        <v>345</v>
      </c>
      <c r="B346" s="68">
        <f t="shared" si="7"/>
        <v>348</v>
      </c>
      <c r="C346" s="68">
        <v>348</v>
      </c>
    </row>
    <row r="347" spans="1:3" x14ac:dyDescent="0.2">
      <c r="A347" s="67">
        <v>346</v>
      </c>
      <c r="B347" s="68">
        <f t="shared" si="7"/>
        <v>348</v>
      </c>
      <c r="C347" s="68">
        <v>348</v>
      </c>
    </row>
    <row r="348" spans="1:3" x14ac:dyDescent="0.2">
      <c r="A348" s="67">
        <v>347</v>
      </c>
      <c r="B348" s="68">
        <f t="shared" si="7"/>
        <v>348</v>
      </c>
      <c r="C348" s="68">
        <v>348</v>
      </c>
    </row>
    <row r="349" spans="1:3" x14ac:dyDescent="0.2">
      <c r="A349" s="67">
        <v>348</v>
      </c>
      <c r="B349" s="68">
        <f t="shared" si="7"/>
        <v>348</v>
      </c>
      <c r="C349" s="68">
        <v>348</v>
      </c>
    </row>
    <row r="350" spans="1:3" x14ac:dyDescent="0.2">
      <c r="A350" s="67">
        <v>349</v>
      </c>
      <c r="B350" s="68">
        <f t="shared" si="7"/>
        <v>352</v>
      </c>
      <c r="C350" s="68">
        <v>352</v>
      </c>
    </row>
    <row r="351" spans="1:3" x14ac:dyDescent="0.2">
      <c r="A351" s="67">
        <v>350</v>
      </c>
      <c r="B351" s="68">
        <f t="shared" si="7"/>
        <v>352</v>
      </c>
      <c r="C351" s="68">
        <v>352</v>
      </c>
    </row>
    <row r="352" spans="1:3" x14ac:dyDescent="0.2">
      <c r="A352" s="67">
        <v>351</v>
      </c>
      <c r="B352" s="68">
        <f t="shared" si="7"/>
        <v>352</v>
      </c>
      <c r="C352" s="68">
        <v>352</v>
      </c>
    </row>
    <row r="353" spans="1:3" x14ac:dyDescent="0.2">
      <c r="A353" s="67">
        <v>352</v>
      </c>
      <c r="B353" s="68">
        <f t="shared" si="7"/>
        <v>352</v>
      </c>
      <c r="C353" s="68">
        <v>352</v>
      </c>
    </row>
    <row r="354" spans="1:3" x14ac:dyDescent="0.2">
      <c r="A354" s="67">
        <v>353</v>
      </c>
      <c r="B354" s="68">
        <f t="shared" si="7"/>
        <v>356</v>
      </c>
      <c r="C354" s="68">
        <v>356</v>
      </c>
    </row>
    <row r="355" spans="1:3" x14ac:dyDescent="0.2">
      <c r="A355" s="67">
        <v>354</v>
      </c>
      <c r="B355" s="68">
        <f t="shared" si="7"/>
        <v>356</v>
      </c>
      <c r="C355" s="68">
        <v>356</v>
      </c>
    </row>
    <row r="356" spans="1:3" x14ac:dyDescent="0.2">
      <c r="A356" s="67">
        <v>355</v>
      </c>
      <c r="B356" s="68">
        <f t="shared" si="7"/>
        <v>356</v>
      </c>
      <c r="C356" s="68">
        <v>356</v>
      </c>
    </row>
    <row r="357" spans="1:3" x14ac:dyDescent="0.2">
      <c r="A357" s="67">
        <v>356</v>
      </c>
      <c r="B357" s="68">
        <f t="shared" si="7"/>
        <v>356</v>
      </c>
      <c r="C357" s="68">
        <v>356</v>
      </c>
    </row>
    <row r="358" spans="1:3" x14ac:dyDescent="0.2">
      <c r="A358" s="67">
        <v>357</v>
      </c>
      <c r="B358" s="68">
        <f t="shared" si="7"/>
        <v>360</v>
      </c>
      <c r="C358" s="68">
        <v>360</v>
      </c>
    </row>
    <row r="359" spans="1:3" x14ac:dyDescent="0.2">
      <c r="A359" s="67">
        <v>358</v>
      </c>
      <c r="B359" s="68">
        <f t="shared" si="7"/>
        <v>360</v>
      </c>
      <c r="C359" s="68">
        <v>360</v>
      </c>
    </row>
    <row r="360" spans="1:3" x14ac:dyDescent="0.2">
      <c r="A360" s="67">
        <v>359</v>
      </c>
      <c r="B360" s="68">
        <f t="shared" si="7"/>
        <v>360</v>
      </c>
      <c r="C360" s="68">
        <v>360</v>
      </c>
    </row>
    <row r="361" spans="1:3" x14ac:dyDescent="0.2">
      <c r="A361" s="67">
        <v>360</v>
      </c>
      <c r="B361" s="68">
        <f t="shared" si="7"/>
        <v>360</v>
      </c>
      <c r="C361" s="68">
        <v>360</v>
      </c>
    </row>
    <row r="362" spans="1:3" x14ac:dyDescent="0.2">
      <c r="A362" s="67">
        <v>361</v>
      </c>
      <c r="B362" s="68">
        <f t="shared" si="7"/>
        <v>364</v>
      </c>
      <c r="C362" s="68">
        <v>364</v>
      </c>
    </row>
    <row r="363" spans="1:3" x14ac:dyDescent="0.2">
      <c r="A363" s="67">
        <v>362</v>
      </c>
      <c r="B363" s="68">
        <f t="shared" si="7"/>
        <v>364</v>
      </c>
      <c r="C363" s="68">
        <v>364</v>
      </c>
    </row>
    <row r="364" spans="1:3" x14ac:dyDescent="0.2">
      <c r="A364" s="67">
        <v>363</v>
      </c>
      <c r="B364" s="68">
        <f t="shared" si="7"/>
        <v>364</v>
      </c>
      <c r="C364" s="68">
        <v>364</v>
      </c>
    </row>
    <row r="365" spans="1:3" x14ac:dyDescent="0.2">
      <c r="A365" s="67">
        <v>364</v>
      </c>
      <c r="B365" s="68">
        <f t="shared" si="7"/>
        <v>364</v>
      </c>
      <c r="C365" s="68">
        <v>364</v>
      </c>
    </row>
    <row r="366" spans="1:3" x14ac:dyDescent="0.2">
      <c r="A366" s="67">
        <v>365</v>
      </c>
      <c r="B366" s="68">
        <f t="shared" si="7"/>
        <v>368</v>
      </c>
      <c r="C366" s="68">
        <v>368</v>
      </c>
    </row>
    <row r="367" spans="1:3" x14ac:dyDescent="0.2">
      <c r="A367" s="67">
        <v>366</v>
      </c>
      <c r="B367" s="68">
        <f t="shared" si="7"/>
        <v>368</v>
      </c>
      <c r="C367" s="68">
        <v>368</v>
      </c>
    </row>
    <row r="368" spans="1:3" x14ac:dyDescent="0.2">
      <c r="A368" s="67">
        <v>367</v>
      </c>
      <c r="B368" s="68">
        <f t="shared" si="7"/>
        <v>368</v>
      </c>
      <c r="C368" s="68">
        <v>368</v>
      </c>
    </row>
    <row r="369" spans="1:3" x14ac:dyDescent="0.2">
      <c r="A369" s="67">
        <v>368</v>
      </c>
      <c r="B369" s="68">
        <f t="shared" si="7"/>
        <v>368</v>
      </c>
      <c r="C369" s="68">
        <v>368</v>
      </c>
    </row>
    <row r="370" spans="1:3" x14ac:dyDescent="0.2">
      <c r="A370" s="67">
        <v>369</v>
      </c>
      <c r="B370" s="68">
        <f t="shared" si="7"/>
        <v>372</v>
      </c>
      <c r="C370" s="68">
        <v>372</v>
      </c>
    </row>
    <row r="371" spans="1:3" x14ac:dyDescent="0.2">
      <c r="A371" s="67">
        <v>370</v>
      </c>
      <c r="B371" s="68">
        <f t="shared" ref="B371:B377" si="8">CEILING(A371,4)</f>
        <v>372</v>
      </c>
      <c r="C371" s="68">
        <v>372</v>
      </c>
    </row>
    <row r="372" spans="1:3" x14ac:dyDescent="0.2">
      <c r="A372" s="67">
        <v>371</v>
      </c>
      <c r="B372" s="68">
        <f t="shared" si="8"/>
        <v>372</v>
      </c>
      <c r="C372" s="68">
        <v>372</v>
      </c>
    </row>
    <row r="373" spans="1:3" x14ac:dyDescent="0.2">
      <c r="A373" s="67">
        <v>372</v>
      </c>
      <c r="B373" s="68">
        <f t="shared" si="8"/>
        <v>372</v>
      </c>
      <c r="C373" s="68">
        <v>372</v>
      </c>
    </row>
    <row r="374" spans="1:3" x14ac:dyDescent="0.2">
      <c r="A374" s="67">
        <v>373</v>
      </c>
      <c r="B374" s="68">
        <f t="shared" si="8"/>
        <v>376</v>
      </c>
      <c r="C374" s="68">
        <v>376</v>
      </c>
    </row>
    <row r="375" spans="1:3" x14ac:dyDescent="0.2">
      <c r="A375" s="67">
        <v>374</v>
      </c>
      <c r="B375" s="68">
        <f t="shared" si="8"/>
        <v>376</v>
      </c>
      <c r="C375" s="68">
        <v>376</v>
      </c>
    </row>
    <row r="376" spans="1:3" x14ac:dyDescent="0.2">
      <c r="A376" s="67">
        <v>375</v>
      </c>
      <c r="B376" s="68">
        <f t="shared" si="8"/>
        <v>376</v>
      </c>
      <c r="C376" s="68">
        <v>376</v>
      </c>
    </row>
    <row r="377" spans="1:3" x14ac:dyDescent="0.2">
      <c r="A377" s="67">
        <v>376</v>
      </c>
      <c r="B377" s="68">
        <f t="shared" si="8"/>
        <v>376</v>
      </c>
      <c r="C377" s="68">
        <v>376</v>
      </c>
    </row>
  </sheetData>
  <phoneticPr fontId="15" type="noConversion"/>
  <hyperlinks>
    <hyperlink ref="L1" location="'2025'!A1" display="'2025'!A1" xr:uid="{BBE7C244-DFE4-4670-A34E-8A4EECBF3C78}"/>
  </hyperlinks>
  <pageMargins left="0.7" right="0.7" top="0.75" bottom="0.75" header="0.3" footer="0.3"/>
  <pageSetup paperSize="9" orientation="portrait" verticalDpi="0" r:id="rId2"/>
  <legacyDrawing r:id="rId3"/>
  <tableParts count="4">
    <tablePart r:id="rId4"/>
    <tablePart r:id="rId5"/>
    <tablePart r:id="rId6"/>
    <tablePart r:id="rId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D54D3-8C8A-4BD5-A78C-7B0171D3CF17}">
  <dimension ref="C2:I17"/>
  <sheetViews>
    <sheetView workbookViewId="0">
      <selection activeCell="B13" sqref="B13"/>
    </sheetView>
  </sheetViews>
  <sheetFormatPr defaultRowHeight="14.25" x14ac:dyDescent="0.2"/>
  <cols>
    <col min="4" max="4" width="7.375" customWidth="1"/>
    <col min="5" max="5" width="43.625" bestFit="1" customWidth="1"/>
    <col min="6" max="6" width="12.875" customWidth="1"/>
    <col min="7" max="7" width="10.5" bestFit="1" customWidth="1"/>
  </cols>
  <sheetData>
    <row r="2" spans="4:9" ht="15" x14ac:dyDescent="0.25">
      <c r="D2" t="s">
        <v>1</v>
      </c>
      <c r="E2" t="s">
        <v>38</v>
      </c>
      <c r="F2" t="s">
        <v>40</v>
      </c>
      <c r="G2" t="s">
        <v>39</v>
      </c>
      <c r="I2" t="s">
        <v>126</v>
      </c>
    </row>
    <row r="3" spans="4:9" x14ac:dyDescent="0.2">
      <c r="D3" s="74" t="s">
        <v>9</v>
      </c>
      <c r="E3" s="74" t="s">
        <v>47</v>
      </c>
      <c r="F3" s="75">
        <v>17.3</v>
      </c>
      <c r="G3" s="76" t="s">
        <v>119</v>
      </c>
    </row>
    <row r="4" spans="4:9" x14ac:dyDescent="0.2">
      <c r="D4" s="74" t="s">
        <v>52</v>
      </c>
      <c r="E4" s="74" t="s">
        <v>122</v>
      </c>
      <c r="F4" s="78">
        <v>0.25</v>
      </c>
      <c r="G4" s="76" t="s">
        <v>121</v>
      </c>
    </row>
    <row r="5" spans="4:9" x14ac:dyDescent="0.2">
      <c r="D5" s="74" t="s">
        <v>56</v>
      </c>
      <c r="E5" s="74" t="s">
        <v>120</v>
      </c>
      <c r="F5" s="75">
        <v>1.25</v>
      </c>
      <c r="G5" s="76" t="s">
        <v>121</v>
      </c>
    </row>
    <row r="6" spans="4:9" x14ac:dyDescent="0.2">
      <c r="D6" s="74" t="s">
        <v>58</v>
      </c>
      <c r="E6" s="74" t="s">
        <v>123</v>
      </c>
      <c r="F6" s="75">
        <v>43.7</v>
      </c>
      <c r="G6" s="76" t="s">
        <v>119</v>
      </c>
    </row>
    <row r="7" spans="4:9" x14ac:dyDescent="0.2">
      <c r="D7" s="74" t="s">
        <v>60</v>
      </c>
      <c r="E7" s="74" t="s">
        <v>61</v>
      </c>
      <c r="F7" s="78">
        <v>1.86</v>
      </c>
      <c r="G7" s="76" t="s">
        <v>124</v>
      </c>
    </row>
    <row r="8" spans="4:9" x14ac:dyDescent="0.2">
      <c r="D8" s="74" t="s">
        <v>63</v>
      </c>
      <c r="E8" s="74" t="s">
        <v>64</v>
      </c>
      <c r="F8" s="78">
        <v>1.31</v>
      </c>
      <c r="G8" s="76" t="s">
        <v>124</v>
      </c>
    </row>
    <row r="9" spans="4:9" x14ac:dyDescent="0.2">
      <c r="D9" s="74" t="s">
        <v>65</v>
      </c>
      <c r="E9" s="74" t="s">
        <v>66</v>
      </c>
      <c r="F9" s="78">
        <v>1.1299999999999999</v>
      </c>
      <c r="G9" s="76" t="s">
        <v>124</v>
      </c>
    </row>
    <row r="10" spans="4:9" x14ac:dyDescent="0.2">
      <c r="D10" s="74" t="s">
        <v>67</v>
      </c>
      <c r="E10" s="74" t="s">
        <v>68</v>
      </c>
      <c r="F10" s="78">
        <v>1.04</v>
      </c>
      <c r="G10" s="76" t="s">
        <v>124</v>
      </c>
    </row>
    <row r="11" spans="4:9" x14ac:dyDescent="0.2">
      <c r="D11" s="74" t="s">
        <v>69</v>
      </c>
      <c r="E11" s="74" t="s">
        <v>70</v>
      </c>
      <c r="F11" s="78">
        <v>1</v>
      </c>
      <c r="G11" s="76" t="s">
        <v>124</v>
      </c>
    </row>
    <row r="12" spans="4:9" x14ac:dyDescent="0.2">
      <c r="D12" s="74" t="s">
        <v>71</v>
      </c>
      <c r="E12" s="74" t="s">
        <v>72</v>
      </c>
      <c r="F12" s="78">
        <v>0.95</v>
      </c>
      <c r="G12" s="76" t="s">
        <v>124</v>
      </c>
    </row>
    <row r="13" spans="4:9" x14ac:dyDescent="0.2">
      <c r="D13" s="74" t="s">
        <v>73</v>
      </c>
      <c r="E13" s="74" t="s">
        <v>74</v>
      </c>
      <c r="F13" s="78">
        <v>0.92</v>
      </c>
      <c r="G13" s="76" t="s">
        <v>124</v>
      </c>
    </row>
    <row r="17" spans="3:3" x14ac:dyDescent="0.2">
      <c r="C17" t="s">
        <v>127</v>
      </c>
    </row>
  </sheetData>
  <conditionalFormatting sqref="D2:D13">
    <cfRule type="duplicateValues" dxfId="2" priority="1"/>
    <cfRule type="duplicateValues" dxfId="1" priority="2"/>
    <cfRule type="duplicateValues" dxfId="0" priority="3"/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0FA89A76547142A6541F195562DA7F" ma:contentTypeVersion="11" ma:contentTypeDescription="Een nieuw document maken." ma:contentTypeScope="" ma:versionID="0a9cb6476346705b3437e72c6517bb1f">
  <xsd:schema xmlns:xsd="http://www.w3.org/2001/XMLSchema" xmlns:xs="http://www.w3.org/2001/XMLSchema" xmlns:p="http://schemas.microsoft.com/office/2006/metadata/properties" xmlns:ns3="3cc38a91-46f8-4e57-a2ef-652eb8d7e191" xmlns:ns4="3d69a19d-b81d-46b2-84bf-9a6879a19fef" targetNamespace="http://schemas.microsoft.com/office/2006/metadata/properties" ma:root="true" ma:fieldsID="536a529d3a6244ecb797bbe536cdcc0d" ns3:_="" ns4:_="">
    <xsd:import namespace="3cc38a91-46f8-4e57-a2ef-652eb8d7e191"/>
    <xsd:import namespace="3d69a19d-b81d-46b2-84bf-9a6879a19fe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c38a91-46f8-4e57-a2ef-652eb8d7e19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69a19d-b81d-46b2-84bf-9a6879a19fef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Hint-hash delen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FB7BE49-CF14-4B94-A809-B3E2D60F72D6}">
  <ds:schemaRefs>
    <ds:schemaRef ds:uri="3d69a19d-b81d-46b2-84bf-9a6879a19fef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terms/"/>
    <ds:schemaRef ds:uri="http://purl.org/dc/dcmitype/"/>
    <ds:schemaRef ds:uri="3cc38a91-46f8-4e57-a2ef-652eb8d7e191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5E30F495-480D-4A76-BA09-F4E254B1EE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c38a91-46f8-4e57-a2ef-652eb8d7e191"/>
    <ds:schemaRef ds:uri="3d69a19d-b81d-46b2-84bf-9a6879a19f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5A63FFE-D711-42D4-A585-2EE15F7F5E7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3</vt:i4>
      </vt:variant>
    </vt:vector>
  </HeadingPairs>
  <TitlesOfParts>
    <vt:vector size="3" baseType="lpstr">
      <vt:lpstr>Blad Elisa</vt:lpstr>
      <vt:lpstr>hulp blad</vt:lpstr>
      <vt:lpstr>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Rekentool</dc:title>
  <dc:subject/>
  <dc:creator>Aaltsje de Vries</dc:creator>
  <cp:keywords/>
  <dc:description/>
  <cp:lastModifiedBy>Jessica Ruitenberg - Wagemaker</cp:lastModifiedBy>
  <cp:revision/>
  <dcterms:created xsi:type="dcterms:W3CDTF">2020-03-09T11:02:34Z</dcterms:created>
  <dcterms:modified xsi:type="dcterms:W3CDTF">2025-04-15T18:00:37Z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0x010100790FA89A76547142A6541F195562DA7F</vt:lpwstr>
  </property>
</Properties>
</file>